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OBERNAI.alsace.cnrs.fr\GroupeDeTravail$\SFinanci.er\@PAM\@TRAVAUX\3.Autres OI\IS2M_Travaux toitures\04- TRVX\01- Préparation\5-Version finale\"/>
    </mc:Choice>
  </mc:AlternateContent>
  <xr:revisionPtr revIDLastSave="0" documentId="13_ncr:1_{A5FE618E-F23D-414D-9FEA-B12DCE4991D7}" xr6:coauthVersionLast="47" xr6:coauthVersionMax="47" xr10:uidLastSave="{00000000-0000-0000-0000-000000000000}"/>
  <bookViews>
    <workbookView xWindow="53880" yWindow="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DPGF!$1:$1</definedName>
    <definedName name="INDICELOT">Paramètres!$C$17</definedName>
    <definedName name="NUMDOSSIER">Paramètres!$C$7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Paramètres!$C$3:$J$3</definedName>
    <definedName name="TITREDOSSIER">Paramètres!$C$5:$J$5</definedName>
    <definedName name="TITRELOT">Paramètres!$C$11:$J$11</definedName>
    <definedName name="_xlnm.Print_Area" localSheetId="1">DPGF!$A$1:$J$73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47" i="2" l="1"/>
  <c r="J30" i="2"/>
  <c r="J29" i="2"/>
  <c r="J28" i="2" s="1"/>
  <c r="J43" i="2" l="1"/>
  <c r="J26" i="2"/>
  <c r="J14" i="2"/>
  <c r="J37" i="2" l="1"/>
  <c r="G14" i="2" l="1"/>
  <c r="J9" i="2" l="1"/>
  <c r="J7" i="2" l="1"/>
  <c r="J8" i="2"/>
  <c r="J15" i="2"/>
  <c r="J16" i="2"/>
  <c r="J17" i="2"/>
  <c r="J18" i="2"/>
  <c r="J33" i="2"/>
  <c r="J34" i="2"/>
  <c r="J36" i="2"/>
  <c r="J40" i="2"/>
  <c r="J41" i="2"/>
  <c r="J42" i="2"/>
  <c r="J44" i="2"/>
  <c r="J51" i="2"/>
  <c r="J6" i="2"/>
  <c r="J4" i="2" s="1"/>
  <c r="J35" i="2"/>
  <c r="G25" i="2"/>
  <c r="J24" i="2" s="1"/>
  <c r="AA97" i="3"/>
  <c r="AA8" i="3"/>
  <c r="G78" i="1"/>
  <c r="E63" i="1"/>
  <c r="E60" i="1"/>
  <c r="J32" i="2" l="1"/>
  <c r="J39" i="2"/>
  <c r="J12" i="2"/>
  <c r="J25" i="2"/>
  <c r="J22" i="2" s="1"/>
  <c r="F54" i="2" s="1"/>
  <c r="F63" i="2" l="1"/>
  <c r="F55" i="2" l="1"/>
  <c r="F56" i="2" l="1"/>
  <c r="F65" i="2" s="1"/>
  <c r="AA1" i="3" s="1"/>
  <c r="F64" i="2"/>
  <c r="AA3" i="3" l="1"/>
  <c r="AA4" i="3" s="1"/>
  <c r="AA37" i="3"/>
  <c r="AA5" i="3" l="1"/>
  <c r="AA32" i="3"/>
  <c r="AA15" i="3"/>
  <c r="AA9" i="3" s="1"/>
  <c r="AA47" i="3" s="1"/>
  <c r="AA29" i="3" s="1"/>
  <c r="AA42" i="3"/>
  <c r="AA12" i="3"/>
  <c r="AA7" i="3" s="1"/>
  <c r="AA43" i="3" s="1"/>
  <c r="AA27" i="3"/>
  <c r="AA6" i="3"/>
  <c r="AA13" i="3" l="1"/>
  <c r="AA93" i="3" s="1"/>
  <c r="AA89" i="3" s="1"/>
  <c r="AA28" i="3"/>
  <c r="AA46" i="3"/>
  <c r="AA16" i="3"/>
  <c r="AA24" i="3"/>
  <c r="AA23" i="3"/>
  <c r="AA41" i="3"/>
  <c r="AA21" i="3"/>
  <c r="AA38" i="3"/>
  <c r="AA11" i="3"/>
  <c r="AA18" i="3"/>
  <c r="AA50" i="3" s="1"/>
  <c r="AA33" i="3" s="1"/>
  <c r="AA14" i="3" l="1"/>
  <c r="AA65" i="3" s="1"/>
  <c r="AA57" i="3" s="1"/>
  <c r="AA45" i="3" s="1"/>
  <c r="AA26" i="3" s="1"/>
  <c r="AA25" i="3"/>
  <c r="AA85" i="3"/>
  <c r="AA80" i="3" s="1"/>
  <c r="AA72" i="3" s="1"/>
  <c r="AA64" i="3" s="1"/>
  <c r="AA56" i="3" s="1"/>
  <c r="AA44" i="3" s="1"/>
  <c r="AA73" i="3"/>
  <c r="AA17" i="3"/>
  <c r="AA82" i="3" s="1"/>
  <c r="AA75" i="3" s="1"/>
  <c r="AA67" i="3" s="1"/>
  <c r="AA59" i="3" s="1"/>
  <c r="AA49" i="3" s="1"/>
  <c r="AA31" i="3" s="1"/>
  <c r="AA94" i="3"/>
  <c r="AA90" i="3" s="1"/>
  <c r="AA86" i="3" s="1"/>
  <c r="AA81" i="3" s="1"/>
  <c r="AA74" i="3" s="1"/>
  <c r="AA66" i="3" s="1"/>
  <c r="AA58" i="3" s="1"/>
  <c r="AA48" i="3" s="1"/>
  <c r="AA30" i="3" s="1"/>
  <c r="AA19" i="3"/>
  <c r="AA20" i="3" s="1"/>
  <c r="AA10" i="3"/>
  <c r="AA51" i="3" s="1"/>
  <c r="AA34" i="3" s="1"/>
  <c r="AA22" i="3"/>
  <c r="AA79" i="3" s="1"/>
  <c r="AA96" i="3"/>
  <c r="AA92" i="3" s="1"/>
  <c r="AA88" i="3" l="1"/>
  <c r="AA84" i="3" s="1"/>
  <c r="AA78" i="3" s="1"/>
  <c r="AA70" i="3" s="1"/>
  <c r="AA62" i="3" s="1"/>
  <c r="AA54" i="3" s="1"/>
  <c r="AA39" i="3"/>
  <c r="AA71" i="3"/>
  <c r="AA63" i="3" s="1"/>
  <c r="AA55" i="3" s="1"/>
  <c r="AA40" i="3" s="1"/>
  <c r="AA95" i="3"/>
  <c r="AA91" i="3" s="1"/>
  <c r="AA87" i="3" s="1"/>
  <c r="AA83" i="3" s="1"/>
  <c r="AA76" i="3" s="1"/>
  <c r="AA68" i="3" s="1"/>
  <c r="AA60" i="3" s="1"/>
  <c r="AA52" i="3" s="1"/>
  <c r="AA77" i="3"/>
  <c r="AA69" i="3" s="1"/>
  <c r="AA61" i="3" s="1"/>
  <c r="AA53" i="3" s="1"/>
  <c r="AA36" i="3" s="1"/>
  <c r="AA35" i="3" l="1"/>
  <c r="AA98" i="3" s="1"/>
  <c r="AA2" i="3" s="1"/>
</calcChain>
</file>

<file path=xl/sharedStrings.xml><?xml version="1.0" encoding="utf-8"?>
<sst xmlns="http://schemas.openxmlformats.org/spreadsheetml/2006/main" count="190" uniqueCount="157">
  <si>
    <t>Date</t>
  </si>
  <si>
    <t>Phase</t>
  </si>
  <si>
    <t>Indice</t>
  </si>
  <si>
    <t>U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</si>
  <si>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</si>
  <si>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</si>
  <si>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</si>
  <si>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</si>
  <si>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</si>
  <si>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</si>
  <si>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</si>
  <si>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</si>
  <si>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</si>
  <si>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</si>
  <si>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</si>
  <si>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</si>
  <si>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</si>
  <si>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</si>
  <si>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</t>
  </si>
  <si>
    <t>ETANCHÉITÉ</t>
  </si>
  <si>
    <t>1.2</t>
  </si>
  <si>
    <t>DESCRIPTION DES OUVRAGES</t>
  </si>
  <si>
    <t>Total H.T. :</t>
  </si>
  <si>
    <t>Total T.V.A. (20%) :</t>
  </si>
  <si>
    <t>Total T.T.C. :</t>
  </si>
  <si>
    <t>RECAPITULATIF DES CHAPITRES</t>
  </si>
  <si>
    <t>1.2 - DESCRIPTION DES OUVRAGES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</si>
  <si>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</si>
  <si>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</si>
  <si>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</si>
  <si>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</si>
  <si>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</si>
  <si>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</si>
  <si>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</si>
  <si>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</si>
  <si>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</si>
  <si>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</si>
  <si>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</si>
  <si>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</si>
  <si>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</si>
  <si>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</si>
  <si>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</si>
  <si>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</si>
  <si>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</si>
  <si>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</si>
  <si>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</si>
  <si>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</si>
  <si>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</si>
  <si>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</si>
  <si>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</si>
  <si>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</si>
  <si>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</si>
  <si>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</si>
  <si>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</si>
  <si>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</si>
  <si>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</si>
  <si>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</si>
  <si>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</si>
  <si>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</si>
  <si>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DQE</t>
  </si>
  <si>
    <t>ALSACHIM - REFECTION D'UNE TOITURE</t>
  </si>
  <si>
    <t>15/12/2023</t>
  </si>
  <si>
    <t>DCE</t>
  </si>
  <si>
    <t>70 RUE TOBIAS STIMMER</t>
  </si>
  <si>
    <t>67400 ILLKIRCH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</si>
  <si>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</si>
  <si>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</si>
  <si>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</si>
  <si>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</si>
  <si>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</si>
  <si>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</si>
  <si>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</si>
  <si>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</si>
  <si>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</si>
  <si>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</si>
  <si>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</si>
  <si>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</si>
  <si>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</si>
  <si>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1.2.1</t>
  </si>
  <si>
    <t>INSTALLATION DE CHANTIER</t>
  </si>
  <si>
    <t>1.2.1.1</t>
  </si>
  <si>
    <t>Mise en place d´une benne DIB</t>
  </si>
  <si>
    <t>Manutention et engins de levage</t>
  </si>
  <si>
    <t>1.2.2</t>
  </si>
  <si>
    <t>TRAVAUX PRÉPARATOIRES</t>
  </si>
  <si>
    <t>Préparation des supports en réfection</t>
  </si>
  <si>
    <t>Préparation en relevés</t>
  </si>
  <si>
    <t>Modification de la double costière au niveau du JD</t>
  </si>
  <si>
    <t>1.2.3</t>
  </si>
  <si>
    <t>Travaux d´étanchéité</t>
  </si>
  <si>
    <t>1.2.3.1</t>
  </si>
  <si>
    <t>Surface courante</t>
  </si>
  <si>
    <t>1.2.3.1.1</t>
  </si>
  <si>
    <t>1.2.3.1.2</t>
  </si>
  <si>
    <t>1.2.3.1.3</t>
  </si>
  <si>
    <t>1.2.3.2</t>
  </si>
  <si>
    <t xml:space="preserve">Relevés </t>
  </si>
  <si>
    <t>1.2.3.2.1</t>
  </si>
  <si>
    <t>Bande de rive</t>
  </si>
  <si>
    <t>1.2.3.2.2</t>
  </si>
  <si>
    <t>Relevés périphériques</t>
  </si>
  <si>
    <t>Relevés sur édicule</t>
  </si>
  <si>
    <t>1.2.3.3</t>
  </si>
  <si>
    <t>Émergences en toiture</t>
  </si>
  <si>
    <t>1.2.3.3.2</t>
  </si>
  <si>
    <t>1.2.3.3.3</t>
  </si>
  <si>
    <t>1.2.3.3.4</t>
  </si>
  <si>
    <t>1.2.3.3.5</t>
  </si>
  <si>
    <t>Relevé sur piètements support</t>
  </si>
  <si>
    <t>UN</t>
  </si>
  <si>
    <t>Ens</t>
  </si>
  <si>
    <t>ml</t>
  </si>
  <si>
    <t>m2</t>
  </si>
  <si>
    <t>Double Relevé sur JD</t>
  </si>
  <si>
    <t>Arrachage surface courante</t>
  </si>
  <si>
    <t>m²</t>
  </si>
  <si>
    <t>Délardage des relevés</t>
  </si>
  <si>
    <t>IS2M MULHOUSE</t>
  </si>
  <si>
    <t>15 Rue Jean Starcky, 
68057 MULHOUSE</t>
  </si>
  <si>
    <t xml:space="preserve">MAITRE D'OUVRAGE
CNRS
</t>
  </si>
  <si>
    <t>Tour d´accès - Toiture RDC + TOITURE R+1</t>
  </si>
  <si>
    <t>Isolation en mousse polyuréthane épaisseur 100mm R= 4.55 m².K/W</t>
  </si>
  <si>
    <t>Complexe d'Étanchéité type soprastar flam - COOL ROOF</t>
  </si>
  <si>
    <t>Relevé d'étanchéité sur sortie D265</t>
  </si>
  <si>
    <t>Relevé d'étanchéité sur sortie D300</t>
  </si>
  <si>
    <t>Relevés sur costières rectangulaires 50x50</t>
  </si>
  <si>
    <t>Relevés sur dôme central</t>
  </si>
  <si>
    <t>1.2.2.1.1</t>
  </si>
  <si>
    <t>1.2.2.1.2</t>
  </si>
  <si>
    <t>1.2.2.1.3</t>
  </si>
  <si>
    <t>1.2.2.1.4</t>
  </si>
  <si>
    <t>Relevés sur lanterneau 100x100</t>
  </si>
  <si>
    <t>Sécurité périphérique + garde-corps</t>
  </si>
  <si>
    <t xml:space="preserve">Nettoyage des EEP de la toiture </t>
  </si>
  <si>
    <t>1.2.1.2</t>
  </si>
  <si>
    <t>1.2.1.3</t>
  </si>
  <si>
    <t>1.2.1.4</t>
  </si>
  <si>
    <t>Total du lot ETANCHEITE</t>
  </si>
  <si>
    <t>TRANCHE OPTIONNELLE 2 : Sécurisation</t>
  </si>
  <si>
    <t xml:space="preserve">Casquette </t>
  </si>
  <si>
    <t xml:space="preserve">Isolation en mousse polyuréthane épaisseur 150mm </t>
  </si>
  <si>
    <t>OPTION</t>
  </si>
  <si>
    <t>1.2.2.1.</t>
  </si>
  <si>
    <t xml:space="preserve">Garde-corps fixes lestés autoportant </t>
  </si>
  <si>
    <t>1.2.3.3.1</t>
  </si>
  <si>
    <t>1.2.3.4</t>
  </si>
  <si>
    <t>1.2.3.4.1</t>
  </si>
  <si>
    <t>1.2.3.4.2</t>
  </si>
  <si>
    <t>1.2.3.4.3</t>
  </si>
  <si>
    <t>1.2.3.4.4</t>
  </si>
  <si>
    <t>1.2.3.4.5</t>
  </si>
  <si>
    <t>1.2.3.5</t>
  </si>
  <si>
    <t>1.2.3.6</t>
  </si>
  <si>
    <t>1.2.3.5.1</t>
  </si>
  <si>
    <t>1.2.3.6.1</t>
  </si>
  <si>
    <t>RECAPITULATIF DE LA DPGF
Lot n°1 ETANCHEITE</t>
  </si>
  <si>
    <t xml:space="preserve">TRANCHE OPTIONELLE 1 : Complexe isolant classe 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</si>
</sst>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[$€];[Red]\-#,##0.00\ [$€]"/>
    <numFmt numFmtId="165" formatCode="#,##0.00\ &quot;€&quot;"/>
  </numFmts>
  <fonts count="1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u/>
      <sz val="12"/>
      <color theme="1"/>
      <name val="Arial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129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3" xfId="0" applyNumberFormat="1" applyFont="1" applyBorder="1" applyAlignment="1">
      <alignment horizontal="right" vertical="top" wrapText="1"/>
    </xf>
    <xf numFmtId="0" fontId="0" fillId="0" borderId="0" xfId="0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1" fillId="0" borderId="11" xfId="0" applyFont="1" applyBorder="1" applyAlignment="1">
      <alignment vertical="center"/>
    </xf>
    <xf numFmtId="165" fontId="1" fillId="0" borderId="5" xfId="0" applyNumberFormat="1" applyFont="1" applyBorder="1" applyAlignment="1">
      <alignment vertical="center" wrapText="1"/>
    </xf>
    <xf numFmtId="165" fontId="11" fillId="0" borderId="5" xfId="0" applyNumberFormat="1" applyFont="1" applyBorder="1" applyAlignment="1">
      <alignment vertical="center" wrapText="1"/>
    </xf>
    <xf numFmtId="165" fontId="15" fillId="0" borderId="5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5" fontId="11" fillId="0" borderId="5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3" fontId="1" fillId="0" borderId="9" xfId="1" applyFont="1" applyBorder="1" applyAlignment="1">
      <alignment horizontal="center" vertical="center" wrapText="1"/>
    </xf>
    <xf numFmtId="43" fontId="1" fillId="0" borderId="2" xfId="1" applyFont="1" applyBorder="1" applyAlignment="1">
      <alignment vertical="center" wrapText="1"/>
    </xf>
    <xf numFmtId="43" fontId="1" fillId="0" borderId="13" xfId="1" applyFont="1" applyBorder="1" applyAlignment="1">
      <alignment vertical="center" wrapText="1"/>
    </xf>
    <xf numFmtId="43" fontId="13" fillId="0" borderId="0" xfId="1" applyFont="1" applyAlignment="1">
      <alignment vertical="center"/>
    </xf>
    <xf numFmtId="43" fontId="1" fillId="0" borderId="0" xfId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1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1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0" fontId="1" fillId="0" borderId="23" xfId="0" applyFont="1" applyBorder="1" applyAlignment="1">
      <alignment horizontal="center" vertical="center" wrapText="1"/>
    </xf>
    <xf numFmtId="43" fontId="1" fillId="0" borderId="7" xfId="1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165" fontId="15" fillId="0" borderId="8" xfId="0" applyNumberFormat="1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14" fontId="6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5" xfId="0" applyFont="1" applyBorder="1" applyAlignment="1">
      <alignment vertical="center" wrapText="1"/>
    </xf>
    <xf numFmtId="164" fontId="8" fillId="0" borderId="0" xfId="0" applyNumberFormat="1" applyFont="1" applyAlignment="1">
      <alignment horizontal="right" vertical="center" wrapText="1"/>
    </xf>
    <xf numFmtId="164" fontId="8" fillId="0" borderId="5" xfId="0" applyNumberFormat="1" applyFont="1" applyBorder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164" fontId="8" fillId="0" borderId="7" xfId="0" applyNumberFormat="1" applyFont="1" applyBorder="1" applyAlignment="1">
      <alignment horizontal="right" vertical="center" wrapText="1"/>
    </xf>
    <xf numFmtId="164" fontId="8" fillId="0" borderId="8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9" fillId="0" borderId="20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17" fillId="0" borderId="15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164" fontId="8" fillId="0" borderId="0" xfId="0" applyNumberFormat="1" applyFont="1" applyAlignment="1">
      <alignment vertical="center" wrapText="1"/>
    </xf>
    <xf numFmtId="164" fontId="8" fillId="0" borderId="18" xfId="0" applyNumberFormat="1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164" fontId="8" fillId="0" borderId="20" xfId="0" applyNumberFormat="1" applyFont="1" applyBorder="1" applyAlignment="1">
      <alignment vertical="center" wrapText="1"/>
    </xf>
    <xf numFmtId="164" fontId="8" fillId="0" borderId="21" xfId="0" applyNumberFormat="1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22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6" fillId="0" borderId="24" xfId="0" applyFont="1" applyBorder="1" applyAlignment="1">
      <alignment vertical="top" wrapText="1"/>
    </xf>
    <xf numFmtId="0" fontId="6" fillId="0" borderId="26" xfId="0" applyFont="1" applyBorder="1" applyAlignment="1">
      <alignment vertical="top" wrapText="1"/>
    </xf>
    <xf numFmtId="0" fontId="6" fillId="0" borderId="0" xfId="0" applyFont="1" applyAlignment="1">
      <alignment horizontal="left" vertical="center" wrapText="1"/>
    </xf>
    <xf numFmtId="0" fontId="6" fillId="0" borderId="9" xfId="0" applyFont="1" applyBorder="1" applyAlignment="1">
      <alignment vertical="top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234315</xdr:colOff>
      <xdr:row>1</xdr:row>
      <xdr:rowOff>66676</xdr:rowOff>
    </xdr:from>
    <xdr:to>
      <xdr:col>2</xdr:col>
      <xdr:colOff>1758315</xdr:colOff>
      <xdr:row>12</xdr:row>
      <xdr:rowOff>16365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20A263C-17F3-0040-89DF-9235A63716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935" y="180976"/>
          <a:ext cx="2217420" cy="1206989"/>
        </a:xfrm>
        <a:prstGeom prst="rect">
          <a:avLst/>
        </a:prstGeom>
      </xdr:spPr>
    </xdr:pic>
    <xdr:clientData/>
  </xdr:twoCellAnchor>
  <xdr:twoCellAnchor editAs="oneCell">
    <xdr:from>
      <xdr:col>5</xdr:col>
      <xdr:colOff>266700</xdr:colOff>
      <xdr:row>32</xdr:row>
      <xdr:rowOff>76200</xdr:rowOff>
    </xdr:from>
    <xdr:to>
      <xdr:col>6</xdr:col>
      <xdr:colOff>590550</xdr:colOff>
      <xdr:row>42</xdr:row>
      <xdr:rowOff>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9EEE4E5-9CF1-0FE2-BD95-A973127C60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52900" y="3733800"/>
          <a:ext cx="1181100" cy="1066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>
      <selection activeCell="M67" sqref="M67"/>
    </sheetView>
  </sheetViews>
  <sheetFormatPr baseColWidth="10" defaultColWidth="8.90625" defaultRowHeight="9" customHeight="1" x14ac:dyDescent="0.35"/>
  <cols>
    <col min="1" max="1" width="8.984375E-2" customWidth="1"/>
    <col min="2" max="2" width="10.08984375" customWidth="1"/>
    <col min="3" max="3" width="31.36328125" customWidth="1"/>
    <col min="4" max="4" width="2.36328125" customWidth="1"/>
    <col min="5" max="5" width="14.453125" customWidth="1"/>
    <col min="6" max="6" width="12.90625" customWidth="1"/>
    <col min="7" max="7" width="12.453125" customWidth="1"/>
    <col min="8" max="8" width="14.54296875" customWidth="1"/>
    <col min="9" max="9" width="2.08984375" customWidth="1"/>
    <col min="10" max="69" width="10.6328125" customWidth="1"/>
  </cols>
  <sheetData>
    <row r="1" spans="2:9" ht="9" customHeight="1" x14ac:dyDescent="0.35">
      <c r="B1" s="1"/>
      <c r="C1" s="2"/>
      <c r="D1" s="3"/>
      <c r="E1" s="3"/>
      <c r="F1" s="3"/>
      <c r="G1" s="3"/>
      <c r="H1" s="3"/>
      <c r="I1" s="4"/>
    </row>
    <row r="2" spans="2:9" ht="9" customHeight="1" x14ac:dyDescent="0.35">
      <c r="B2" s="5"/>
      <c r="C2" s="6"/>
      <c r="D2" s="7"/>
      <c r="E2" s="67"/>
      <c r="F2" s="67"/>
      <c r="G2" s="67"/>
      <c r="H2" s="67"/>
      <c r="I2" s="8"/>
    </row>
    <row r="3" spans="2:9" ht="9" customHeight="1" x14ac:dyDescent="0.35">
      <c r="B3" s="5"/>
      <c r="C3" s="6"/>
      <c r="D3" s="7"/>
      <c r="E3" s="67"/>
      <c r="F3" s="67"/>
      <c r="G3" s="67"/>
      <c r="H3" s="67"/>
      <c r="I3" s="8"/>
    </row>
    <row r="4" spans="2:9" ht="9" customHeight="1" x14ac:dyDescent="0.35">
      <c r="B4" s="5"/>
      <c r="C4" s="6"/>
      <c r="D4" s="7"/>
      <c r="E4" s="67"/>
      <c r="F4" s="67"/>
      <c r="G4" s="67"/>
      <c r="H4" s="67"/>
      <c r="I4" s="8"/>
    </row>
    <row r="5" spans="2:9" ht="9" customHeight="1" x14ac:dyDescent="0.35">
      <c r="B5" s="5"/>
      <c r="C5" s="6"/>
      <c r="D5" s="7"/>
      <c r="E5" s="67"/>
      <c r="F5" s="67"/>
      <c r="G5" s="67"/>
      <c r="H5" s="67"/>
      <c r="I5" s="8"/>
    </row>
    <row r="6" spans="2:9" ht="9" customHeight="1" x14ac:dyDescent="0.35">
      <c r="B6" s="5"/>
      <c r="C6" s="6"/>
      <c r="D6" s="7"/>
      <c r="E6" s="67"/>
      <c r="F6" s="67"/>
      <c r="G6" s="67"/>
      <c r="H6" s="67"/>
      <c r="I6" s="8"/>
    </row>
    <row r="7" spans="2:9" ht="9" customHeight="1" x14ac:dyDescent="0.35">
      <c r="B7" s="5"/>
      <c r="C7" s="6"/>
      <c r="D7" s="7"/>
      <c r="E7" s="67"/>
      <c r="F7" s="67"/>
      <c r="G7" s="67"/>
      <c r="H7" s="67"/>
      <c r="I7" s="8"/>
    </row>
    <row r="8" spans="2:9" ht="9" customHeight="1" x14ac:dyDescent="0.35">
      <c r="B8" s="5"/>
      <c r="C8" s="6"/>
      <c r="D8" s="7"/>
      <c r="E8" s="67"/>
      <c r="F8" s="67"/>
      <c r="G8" s="67"/>
      <c r="H8" s="67"/>
      <c r="I8" s="8"/>
    </row>
    <row r="9" spans="2:9" ht="9" customHeight="1" x14ac:dyDescent="0.35">
      <c r="B9" s="5"/>
      <c r="C9" s="6"/>
      <c r="D9" s="7"/>
      <c r="E9" s="67"/>
      <c r="F9" s="67"/>
      <c r="G9" s="67"/>
      <c r="H9" s="67"/>
      <c r="I9" s="8"/>
    </row>
    <row r="10" spans="2:9" ht="9" customHeight="1" x14ac:dyDescent="0.35">
      <c r="B10" s="5"/>
      <c r="C10" s="6"/>
      <c r="D10" s="7"/>
      <c r="E10" s="67"/>
      <c r="F10" s="67"/>
      <c r="G10" s="67"/>
      <c r="H10" s="67"/>
      <c r="I10" s="8"/>
    </row>
    <row r="11" spans="2:9" ht="9" customHeight="1" x14ac:dyDescent="0.35">
      <c r="B11" s="5"/>
      <c r="C11" s="6"/>
      <c r="D11" s="7"/>
      <c r="E11" s="68" t="s">
        <v>117</v>
      </c>
      <c r="F11" s="68"/>
      <c r="G11" s="68"/>
      <c r="H11" s="68"/>
      <c r="I11" s="8"/>
    </row>
    <row r="12" spans="2:9" ht="9" customHeight="1" x14ac:dyDescent="0.35">
      <c r="B12" s="5"/>
      <c r="C12" s="6"/>
      <c r="D12" s="7"/>
      <c r="E12" s="68"/>
      <c r="F12" s="68"/>
      <c r="G12" s="68"/>
      <c r="H12" s="68"/>
      <c r="I12" s="8"/>
    </row>
    <row r="13" spans="2:9" ht="9" customHeight="1" x14ac:dyDescent="0.35">
      <c r="B13" s="5"/>
      <c r="C13" s="6"/>
      <c r="D13" s="7"/>
      <c r="E13" s="68"/>
      <c r="F13" s="68"/>
      <c r="G13" s="68"/>
      <c r="H13" s="68"/>
      <c r="I13" s="8"/>
    </row>
    <row r="14" spans="2:9" ht="9" customHeight="1" x14ac:dyDescent="0.35">
      <c r="B14" s="5"/>
      <c r="C14" s="6"/>
      <c r="D14" s="7"/>
      <c r="E14" s="68"/>
      <c r="F14" s="68"/>
      <c r="G14" s="68"/>
      <c r="H14" s="68"/>
      <c r="I14" s="8"/>
    </row>
    <row r="15" spans="2:9" ht="9" customHeight="1" x14ac:dyDescent="0.35">
      <c r="B15" s="5"/>
      <c r="C15" s="6"/>
      <c r="D15" s="7"/>
      <c r="E15" s="68"/>
      <c r="F15" s="68"/>
      <c r="G15" s="68"/>
      <c r="H15" s="68"/>
      <c r="I15" s="8"/>
    </row>
    <row r="16" spans="2:9" ht="9" customHeight="1" x14ac:dyDescent="0.35">
      <c r="B16" s="5"/>
      <c r="C16" s="6"/>
      <c r="D16" s="7"/>
      <c r="E16" s="68"/>
      <c r="F16" s="68"/>
      <c r="G16" s="68"/>
      <c r="H16" s="68"/>
      <c r="I16" s="8"/>
    </row>
    <row r="17" spans="2:9" ht="9" customHeight="1" x14ac:dyDescent="0.35">
      <c r="B17" s="5"/>
      <c r="C17" s="6"/>
      <c r="D17" s="7"/>
      <c r="E17" s="68"/>
      <c r="F17" s="68"/>
      <c r="G17" s="68"/>
      <c r="H17" s="68"/>
      <c r="I17" s="8"/>
    </row>
    <row r="18" spans="2:9" ht="9" customHeight="1" x14ac:dyDescent="0.35">
      <c r="B18" s="5"/>
      <c r="C18" s="6"/>
      <c r="D18" s="7"/>
      <c r="E18" s="68"/>
      <c r="F18" s="68"/>
      <c r="G18" s="68"/>
      <c r="H18" s="68"/>
      <c r="I18" s="8"/>
    </row>
    <row r="19" spans="2:9" ht="9" customHeight="1" x14ac:dyDescent="0.35">
      <c r="B19" s="5"/>
      <c r="C19" s="6"/>
      <c r="D19" s="7"/>
      <c r="E19" s="68"/>
      <c r="F19" s="68"/>
      <c r="G19" s="68"/>
      <c r="H19" s="68"/>
      <c r="I19" s="8"/>
    </row>
    <row r="20" spans="2:9" ht="9" customHeight="1" x14ac:dyDescent="0.35">
      <c r="B20" s="5"/>
      <c r="C20" s="6"/>
      <c r="D20" s="7"/>
      <c r="E20" s="68" t="s">
        <v>118</v>
      </c>
      <c r="F20" s="68"/>
      <c r="G20" s="68"/>
      <c r="H20" s="68"/>
      <c r="I20" s="8"/>
    </row>
    <row r="21" spans="2:9" ht="9" customHeight="1" x14ac:dyDescent="0.35">
      <c r="B21" s="5"/>
      <c r="C21" s="6"/>
      <c r="D21" s="7"/>
      <c r="E21" s="68"/>
      <c r="F21" s="68"/>
      <c r="G21" s="68"/>
      <c r="H21" s="68"/>
      <c r="I21" s="8"/>
    </row>
    <row r="22" spans="2:9" ht="9" customHeight="1" x14ac:dyDescent="0.35">
      <c r="B22" s="5"/>
      <c r="C22" s="6"/>
      <c r="D22" s="7"/>
      <c r="E22" s="68"/>
      <c r="F22" s="68"/>
      <c r="G22" s="68"/>
      <c r="H22" s="68"/>
      <c r="I22" s="8"/>
    </row>
    <row r="23" spans="2:9" ht="9" customHeight="1" x14ac:dyDescent="0.35">
      <c r="B23" s="5"/>
      <c r="C23" s="6"/>
      <c r="D23" s="7"/>
      <c r="E23" s="68"/>
      <c r="F23" s="68"/>
      <c r="G23" s="68"/>
      <c r="H23" s="68"/>
      <c r="I23" s="8"/>
    </row>
    <row r="24" spans="2:9" ht="9" customHeight="1" x14ac:dyDescent="0.35">
      <c r="B24" s="5"/>
      <c r="C24" s="6"/>
      <c r="D24" s="7"/>
      <c r="E24" s="68"/>
      <c r="F24" s="68"/>
      <c r="G24" s="68"/>
      <c r="H24" s="68"/>
      <c r="I24" s="8"/>
    </row>
    <row r="25" spans="2:9" ht="9" customHeight="1" x14ac:dyDescent="0.35">
      <c r="B25" s="5"/>
      <c r="C25" s="6"/>
      <c r="D25" s="7"/>
      <c r="E25" s="68"/>
      <c r="F25" s="68"/>
      <c r="G25" s="68"/>
      <c r="H25" s="68"/>
      <c r="I25" s="8"/>
    </row>
    <row r="26" spans="2:9" ht="9" customHeight="1" x14ac:dyDescent="0.35">
      <c r="B26" s="5"/>
      <c r="C26" s="6"/>
      <c r="D26" s="7"/>
      <c r="E26" s="68"/>
      <c r="F26" s="68"/>
      <c r="G26" s="68"/>
      <c r="H26" s="68"/>
      <c r="I26" s="8"/>
    </row>
    <row r="27" spans="2:9" ht="9" customHeight="1" x14ac:dyDescent="0.35">
      <c r="B27" s="5"/>
      <c r="C27" s="6"/>
      <c r="D27" s="7"/>
      <c r="E27" s="68"/>
      <c r="F27" s="68"/>
      <c r="G27" s="68"/>
      <c r="H27" s="68"/>
      <c r="I27" s="8"/>
    </row>
    <row r="28" spans="2:9" ht="9" customHeight="1" x14ac:dyDescent="0.35">
      <c r="B28" s="5"/>
      <c r="C28" s="6"/>
      <c r="D28" s="7"/>
      <c r="E28" s="67"/>
      <c r="F28" s="67"/>
      <c r="G28" s="67"/>
      <c r="H28" s="67"/>
      <c r="I28" s="8"/>
    </row>
    <row r="29" spans="2:9" ht="9" customHeight="1" x14ac:dyDescent="0.35">
      <c r="B29" s="5"/>
      <c r="C29" s="6"/>
      <c r="D29" s="7"/>
      <c r="E29" s="67"/>
      <c r="F29" s="67"/>
      <c r="G29" s="67"/>
      <c r="H29" s="67"/>
      <c r="I29" s="8"/>
    </row>
    <row r="30" spans="2:9" ht="9" customHeight="1" x14ac:dyDescent="0.35">
      <c r="B30" s="5"/>
      <c r="C30" s="6"/>
      <c r="D30" s="7"/>
      <c r="E30" s="67"/>
      <c r="F30" s="67"/>
      <c r="G30" s="67"/>
      <c r="H30" s="67"/>
      <c r="I30" s="8"/>
    </row>
    <row r="31" spans="2:9" ht="9" customHeight="1" x14ac:dyDescent="0.35">
      <c r="B31" s="5"/>
      <c r="C31" s="6"/>
      <c r="D31" s="7"/>
      <c r="E31" s="67"/>
      <c r="F31" s="67"/>
      <c r="G31" s="67"/>
      <c r="H31" s="67"/>
      <c r="I31" s="8"/>
    </row>
    <row r="32" spans="2:9" ht="9" customHeight="1" x14ac:dyDescent="0.35">
      <c r="B32" s="5"/>
      <c r="C32" s="6"/>
      <c r="D32" s="7"/>
      <c r="E32" s="67"/>
      <c r="F32" s="67"/>
      <c r="G32" s="67"/>
      <c r="H32" s="67"/>
      <c r="I32" s="8"/>
    </row>
    <row r="33" spans="2:9" ht="9" customHeight="1" x14ac:dyDescent="0.35">
      <c r="B33" s="5"/>
      <c r="C33" s="6"/>
      <c r="D33" s="7"/>
      <c r="E33" s="67"/>
      <c r="F33" s="67"/>
      <c r="G33" s="67"/>
      <c r="H33" s="67"/>
      <c r="I33" s="8"/>
    </row>
    <row r="34" spans="2:9" ht="9" customHeight="1" x14ac:dyDescent="0.35">
      <c r="B34" s="5"/>
      <c r="C34" s="6"/>
      <c r="D34" s="7"/>
      <c r="E34" s="67"/>
      <c r="F34" s="67"/>
      <c r="G34" s="67"/>
      <c r="H34" s="67"/>
      <c r="I34" s="8"/>
    </row>
    <row r="35" spans="2:9" ht="9" customHeight="1" x14ac:dyDescent="0.35">
      <c r="B35" s="5"/>
      <c r="C35" s="6"/>
      <c r="D35" s="7"/>
      <c r="E35" s="67"/>
      <c r="F35" s="67"/>
      <c r="G35" s="67"/>
      <c r="H35" s="67"/>
      <c r="I35" s="8"/>
    </row>
    <row r="36" spans="2:9" ht="9" customHeight="1" x14ac:dyDescent="0.35">
      <c r="B36" s="5"/>
      <c r="C36" s="6"/>
      <c r="D36" s="7"/>
      <c r="E36" s="67"/>
      <c r="F36" s="67"/>
      <c r="G36" s="67"/>
      <c r="H36" s="67"/>
      <c r="I36" s="8"/>
    </row>
    <row r="37" spans="2:9" ht="9" customHeight="1" x14ac:dyDescent="0.35">
      <c r="B37" s="5"/>
      <c r="C37" s="6"/>
      <c r="D37" s="7"/>
      <c r="E37" s="67"/>
      <c r="F37" s="67"/>
      <c r="G37" s="67"/>
      <c r="H37" s="67"/>
      <c r="I37" s="8"/>
    </row>
    <row r="38" spans="2:9" ht="9" customHeight="1" x14ac:dyDescent="0.35">
      <c r="B38" s="5"/>
      <c r="C38" s="6"/>
      <c r="D38" s="7"/>
      <c r="E38" s="67"/>
      <c r="F38" s="67"/>
      <c r="G38" s="67"/>
      <c r="H38" s="67"/>
      <c r="I38" s="8"/>
    </row>
    <row r="39" spans="2:9" ht="9" customHeight="1" x14ac:dyDescent="0.35">
      <c r="B39" s="5"/>
      <c r="C39" s="6"/>
      <c r="D39" s="7"/>
      <c r="E39" s="67"/>
      <c r="F39" s="67"/>
      <c r="G39" s="67"/>
      <c r="H39" s="67"/>
      <c r="I39" s="8"/>
    </row>
    <row r="40" spans="2:9" ht="9" customHeight="1" x14ac:dyDescent="0.35">
      <c r="B40" s="5"/>
      <c r="C40" s="6"/>
      <c r="D40" s="7"/>
      <c r="E40" s="67"/>
      <c r="F40" s="67"/>
      <c r="G40" s="67"/>
      <c r="H40" s="67"/>
      <c r="I40" s="8"/>
    </row>
    <row r="41" spans="2:9" ht="9" customHeight="1" x14ac:dyDescent="0.35">
      <c r="B41" s="5"/>
      <c r="C41" s="6"/>
      <c r="D41" s="7"/>
      <c r="E41" s="67"/>
      <c r="F41" s="67"/>
      <c r="G41" s="67"/>
      <c r="H41" s="67"/>
      <c r="I41" s="8"/>
    </row>
    <row r="42" spans="2:9" ht="9" customHeight="1" x14ac:dyDescent="0.35">
      <c r="B42" s="5"/>
      <c r="C42" s="6"/>
      <c r="D42" s="7"/>
      <c r="E42" s="67"/>
      <c r="F42" s="67"/>
      <c r="G42" s="67"/>
      <c r="H42" s="67"/>
      <c r="I42" s="8"/>
    </row>
    <row r="43" spans="2:9" ht="9" customHeight="1" x14ac:dyDescent="0.35">
      <c r="B43" s="5"/>
      <c r="C43" s="6"/>
      <c r="D43" s="7"/>
      <c r="E43" s="67"/>
      <c r="F43" s="67"/>
      <c r="G43" s="67"/>
      <c r="H43" s="67"/>
      <c r="I43" s="8"/>
    </row>
    <row r="44" spans="2:9" ht="9" customHeight="1" x14ac:dyDescent="0.35">
      <c r="B44" s="5"/>
      <c r="C44" s="6"/>
      <c r="D44" s="7"/>
      <c r="E44" s="67"/>
      <c r="F44" s="67"/>
      <c r="G44" s="67"/>
      <c r="H44" s="67"/>
      <c r="I44" s="8"/>
    </row>
    <row r="45" spans="2:9" ht="9" customHeight="1" x14ac:dyDescent="0.35">
      <c r="B45" s="5"/>
      <c r="C45" s="6"/>
      <c r="D45" s="7"/>
      <c r="E45" s="67"/>
      <c r="F45" s="67"/>
      <c r="G45" s="67"/>
      <c r="H45" s="67"/>
      <c r="I45" s="8"/>
    </row>
    <row r="46" spans="2:9" ht="9" customHeight="1" x14ac:dyDescent="0.3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5">
      <c r="B47" s="5"/>
      <c r="C47" s="6"/>
      <c r="D47" s="7"/>
      <c r="E47" s="70" t="s">
        <v>119</v>
      </c>
      <c r="F47" s="71"/>
      <c r="G47" s="71"/>
      <c r="H47" s="71"/>
      <c r="I47" s="8"/>
    </row>
    <row r="48" spans="2:9" ht="9" customHeight="1" x14ac:dyDescent="0.35">
      <c r="B48" s="5"/>
      <c r="C48" s="6"/>
      <c r="D48" s="7"/>
      <c r="E48" s="71"/>
      <c r="F48" s="71"/>
      <c r="G48" s="71"/>
      <c r="H48" s="71"/>
      <c r="I48" s="8"/>
    </row>
    <row r="49" spans="2:9" ht="9" customHeight="1" x14ac:dyDescent="0.35">
      <c r="B49" s="5"/>
      <c r="C49" s="6"/>
      <c r="D49" s="7"/>
      <c r="E49" s="71"/>
      <c r="F49" s="71"/>
      <c r="G49" s="71"/>
      <c r="H49" s="71"/>
      <c r="I49" s="8"/>
    </row>
    <row r="50" spans="2:9" ht="9" customHeight="1" x14ac:dyDescent="0.35">
      <c r="B50" s="5"/>
      <c r="C50" s="6"/>
      <c r="D50" s="7"/>
      <c r="E50" s="71"/>
      <c r="F50" s="71"/>
      <c r="G50" s="71"/>
      <c r="H50" s="71"/>
      <c r="I50" s="8"/>
    </row>
    <row r="51" spans="2:9" ht="9" customHeight="1" x14ac:dyDescent="0.35">
      <c r="B51" s="5"/>
      <c r="C51" s="6"/>
      <c r="D51" s="7"/>
      <c r="E51" s="71"/>
      <c r="F51" s="71"/>
      <c r="G51" s="71"/>
      <c r="H51" s="71"/>
      <c r="I51" s="8"/>
    </row>
    <row r="52" spans="2:9" ht="9" customHeight="1" x14ac:dyDescent="0.35">
      <c r="B52" s="5"/>
      <c r="C52" s="6"/>
      <c r="D52" s="7"/>
      <c r="E52" s="71"/>
      <c r="F52" s="71"/>
      <c r="G52" s="71"/>
      <c r="H52" s="71"/>
      <c r="I52" s="8"/>
    </row>
    <row r="53" spans="2:9" ht="9" customHeight="1" x14ac:dyDescent="0.35">
      <c r="B53" s="5"/>
      <c r="C53" s="6"/>
      <c r="D53" s="7"/>
      <c r="E53" s="71"/>
      <c r="F53" s="71"/>
      <c r="G53" s="71"/>
      <c r="H53" s="71"/>
      <c r="I53" s="8"/>
    </row>
    <row r="54" spans="2:9" ht="9" customHeight="1" x14ac:dyDescent="0.35">
      <c r="B54" s="5"/>
      <c r="C54" s="6"/>
      <c r="D54" s="7"/>
      <c r="E54" s="71"/>
      <c r="F54" s="71"/>
      <c r="G54" s="71"/>
      <c r="H54" s="71"/>
      <c r="I54" s="8"/>
    </row>
    <row r="55" spans="2:9" ht="9" customHeight="1" x14ac:dyDescent="0.35">
      <c r="B55" s="5"/>
      <c r="C55" s="6"/>
      <c r="D55" s="7"/>
      <c r="E55" s="71"/>
      <c r="F55" s="71"/>
      <c r="G55" s="71"/>
      <c r="H55" s="71"/>
      <c r="I55" s="8"/>
    </row>
    <row r="56" spans="2:9" ht="9" customHeight="1" x14ac:dyDescent="0.35">
      <c r="B56" s="5"/>
      <c r="C56" s="6"/>
      <c r="D56" s="7"/>
      <c r="E56" s="71"/>
      <c r="F56" s="71"/>
      <c r="G56" s="71"/>
      <c r="H56" s="71"/>
      <c r="I56" s="8"/>
    </row>
    <row r="57" spans="2:9" ht="9" customHeight="1" x14ac:dyDescent="0.35">
      <c r="B57" s="5"/>
      <c r="C57" s="6"/>
      <c r="D57" s="7"/>
      <c r="E57" s="71"/>
      <c r="F57" s="71"/>
      <c r="G57" s="71"/>
      <c r="H57" s="71"/>
      <c r="I57" s="8"/>
    </row>
    <row r="58" spans="2:9" ht="9" customHeight="1" x14ac:dyDescent="0.35">
      <c r="B58" s="5"/>
      <c r="C58" s="6"/>
      <c r="D58" s="7"/>
      <c r="E58" s="71"/>
      <c r="F58" s="71"/>
      <c r="G58" s="71"/>
      <c r="H58" s="71"/>
      <c r="I58" s="8"/>
    </row>
    <row r="59" spans="2:9" ht="9" customHeight="1" x14ac:dyDescent="0.3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5">
      <c r="B60" s="5"/>
      <c r="C60" s="6"/>
      <c r="D60" s="7"/>
      <c r="E60" s="69" t="str">
        <f>IF(Paramètres!C9&lt;&gt;"",Paramètres!C9,"")</f>
        <v>Lot n°1</v>
      </c>
      <c r="F60" s="69"/>
      <c r="G60" s="69"/>
      <c r="H60" s="69"/>
      <c r="I60" s="8"/>
    </row>
    <row r="61" spans="2:9" ht="9" customHeight="1" x14ac:dyDescent="0.35">
      <c r="B61" s="5"/>
      <c r="C61" s="6"/>
      <c r="D61" s="7"/>
      <c r="E61" s="69"/>
      <c r="F61" s="69"/>
      <c r="G61" s="69"/>
      <c r="H61" s="69"/>
      <c r="I61" s="8"/>
    </row>
    <row r="62" spans="2:9" ht="9" customHeight="1" x14ac:dyDescent="0.35">
      <c r="B62" s="5"/>
      <c r="C62" s="6"/>
      <c r="D62" s="7"/>
      <c r="E62" s="69"/>
      <c r="F62" s="69"/>
      <c r="G62" s="69"/>
      <c r="H62" s="69"/>
      <c r="I62" s="8"/>
    </row>
    <row r="63" spans="2:9" ht="9" customHeight="1" x14ac:dyDescent="0.35">
      <c r="B63" s="5"/>
      <c r="C63" s="6"/>
      <c r="D63" s="7"/>
      <c r="E63" s="69" t="str">
        <f>IF(Paramètres!C11&lt;&gt;"",Paramètres!C11,"")</f>
        <v>ETANCHÉITÉ</v>
      </c>
      <c r="F63" s="69"/>
      <c r="G63" s="69"/>
      <c r="H63" s="69"/>
      <c r="I63" s="8"/>
    </row>
    <row r="64" spans="2:9" ht="9" customHeight="1" x14ac:dyDescent="0.35">
      <c r="B64" s="81"/>
      <c r="C64" s="82"/>
      <c r="D64" s="7"/>
      <c r="E64" s="69"/>
      <c r="F64" s="69"/>
      <c r="G64" s="69"/>
      <c r="H64" s="69"/>
      <c r="I64" s="8"/>
    </row>
    <row r="65" spans="2:9" ht="9" customHeight="1" x14ac:dyDescent="0.35">
      <c r="B65" s="83"/>
      <c r="C65" s="82"/>
      <c r="D65" s="7"/>
      <c r="E65" s="69"/>
      <c r="F65" s="69"/>
      <c r="G65" s="69"/>
      <c r="H65" s="69"/>
      <c r="I65" s="8"/>
    </row>
    <row r="66" spans="2:9" ht="9" customHeight="1" x14ac:dyDescent="0.35">
      <c r="B66" s="83"/>
      <c r="C66" s="82"/>
      <c r="D66" s="7"/>
      <c r="E66" s="69"/>
      <c r="F66" s="69"/>
      <c r="G66" s="69"/>
      <c r="H66" s="69"/>
      <c r="I66" s="8"/>
    </row>
    <row r="67" spans="2:9" ht="9" customHeight="1" x14ac:dyDescent="0.35">
      <c r="B67" s="83"/>
      <c r="C67" s="82"/>
      <c r="D67" s="7"/>
      <c r="E67" s="69"/>
      <c r="F67" s="69"/>
      <c r="G67" s="69"/>
      <c r="H67" s="69"/>
      <c r="I67" s="8"/>
    </row>
    <row r="68" spans="2:9" ht="9" customHeight="1" x14ac:dyDescent="0.35">
      <c r="B68" s="83"/>
      <c r="C68" s="82"/>
      <c r="D68" s="7"/>
      <c r="E68" s="69"/>
      <c r="F68" s="69"/>
      <c r="G68" s="69"/>
      <c r="H68" s="69"/>
      <c r="I68" s="8"/>
    </row>
    <row r="69" spans="2:9" ht="9" customHeight="1" x14ac:dyDescent="0.35">
      <c r="B69" s="83"/>
      <c r="C69" s="82"/>
      <c r="D69" s="7"/>
      <c r="E69" s="69"/>
      <c r="F69" s="69"/>
      <c r="G69" s="69"/>
      <c r="H69" s="69"/>
      <c r="I69" s="8"/>
    </row>
    <row r="70" spans="2:9" ht="9" customHeight="1" x14ac:dyDescent="0.35">
      <c r="B70" s="83"/>
      <c r="C70" s="82"/>
      <c r="D70" s="7"/>
      <c r="E70" s="72" t="s">
        <v>62</v>
      </c>
      <c r="F70" s="73"/>
      <c r="G70" s="73"/>
      <c r="H70" s="74"/>
      <c r="I70" s="8"/>
    </row>
    <row r="71" spans="2:9" ht="9" customHeight="1" x14ac:dyDescent="0.35">
      <c r="B71" s="81"/>
      <c r="C71" s="82"/>
      <c r="D71" s="7"/>
      <c r="E71" s="75"/>
      <c r="F71" s="68"/>
      <c r="G71" s="68"/>
      <c r="H71" s="76"/>
      <c r="I71" s="8"/>
    </row>
    <row r="72" spans="2:9" ht="9" customHeight="1" x14ac:dyDescent="0.35">
      <c r="B72" s="83"/>
      <c r="C72" s="82"/>
      <c r="D72" s="7"/>
      <c r="E72" s="75"/>
      <c r="F72" s="68"/>
      <c r="G72" s="68"/>
      <c r="H72" s="76"/>
      <c r="I72" s="8"/>
    </row>
    <row r="73" spans="2:9" ht="9" customHeight="1" x14ac:dyDescent="0.35">
      <c r="B73" s="83"/>
      <c r="C73" s="82"/>
      <c r="D73" s="7"/>
      <c r="E73" s="75"/>
      <c r="F73" s="68"/>
      <c r="G73" s="68"/>
      <c r="H73" s="76"/>
      <c r="I73" s="8"/>
    </row>
    <row r="74" spans="2:9" ht="9" customHeight="1" x14ac:dyDescent="0.35">
      <c r="B74" s="83"/>
      <c r="C74" s="82"/>
      <c r="D74" s="7"/>
      <c r="E74" s="75"/>
      <c r="F74" s="68"/>
      <c r="G74" s="68"/>
      <c r="H74" s="76"/>
      <c r="I74" s="8"/>
    </row>
    <row r="75" spans="2:9" ht="9" customHeight="1" x14ac:dyDescent="0.35">
      <c r="B75" s="83"/>
      <c r="C75" s="82"/>
      <c r="D75" s="7"/>
      <c r="E75" s="75"/>
      <c r="F75" s="68"/>
      <c r="G75" s="68"/>
      <c r="H75" s="76"/>
      <c r="I75" s="8"/>
    </row>
    <row r="76" spans="2:9" ht="9" customHeight="1" x14ac:dyDescent="0.35">
      <c r="B76" s="83"/>
      <c r="C76" s="82"/>
      <c r="D76" s="7"/>
      <c r="E76" s="77"/>
      <c r="F76" s="78"/>
      <c r="G76" s="78"/>
      <c r="H76" s="79"/>
      <c r="I76" s="8"/>
    </row>
    <row r="77" spans="2:9" ht="9" customHeight="1" x14ac:dyDescent="0.35">
      <c r="B77" s="83"/>
      <c r="C77" s="82"/>
      <c r="D77" s="7"/>
      <c r="E77" s="7"/>
      <c r="F77" s="7"/>
      <c r="G77" s="7"/>
      <c r="H77" s="7"/>
      <c r="I77" s="8"/>
    </row>
    <row r="78" spans="2:9" ht="9" customHeight="1" x14ac:dyDescent="0.35">
      <c r="B78" s="81"/>
      <c r="C78" s="82"/>
      <c r="D78" s="7"/>
      <c r="E78" s="7"/>
      <c r="F78" s="80"/>
      <c r="G78" s="80" t="str">
        <f>IF(Paramètres!C7&lt;&gt;"",Paramètres!C7,"")</f>
        <v/>
      </c>
      <c r="H78" s="7"/>
      <c r="I78" s="8"/>
    </row>
    <row r="79" spans="2:9" ht="9" customHeight="1" x14ac:dyDescent="0.35">
      <c r="B79" s="83"/>
      <c r="C79" s="82"/>
      <c r="D79" s="7"/>
      <c r="E79" s="7"/>
      <c r="F79" s="80"/>
      <c r="G79" s="80"/>
      <c r="H79" s="7"/>
      <c r="I79" s="8"/>
    </row>
    <row r="80" spans="2:9" ht="9" customHeight="1" x14ac:dyDescent="0.35">
      <c r="B80" s="83"/>
      <c r="C80" s="82"/>
      <c r="D80" s="7"/>
      <c r="E80" s="7"/>
      <c r="F80" s="80" t="s">
        <v>0</v>
      </c>
      <c r="G80" s="84">
        <v>45736</v>
      </c>
      <c r="H80" s="7"/>
      <c r="I80" s="8"/>
    </row>
    <row r="81" spans="2:9" ht="9" customHeight="1" x14ac:dyDescent="0.35">
      <c r="B81" s="83"/>
      <c r="C81" s="82"/>
      <c r="D81" s="7"/>
      <c r="E81" s="7"/>
      <c r="F81" s="80"/>
      <c r="G81" s="80"/>
      <c r="H81" s="7"/>
      <c r="I81" s="8"/>
    </row>
    <row r="82" spans="2:9" ht="9" customHeight="1" x14ac:dyDescent="0.35">
      <c r="B82" s="83"/>
      <c r="C82" s="82"/>
      <c r="D82" s="7"/>
      <c r="E82" s="7"/>
      <c r="F82" s="80" t="s">
        <v>1</v>
      </c>
      <c r="G82" s="80" t="s">
        <v>62</v>
      </c>
      <c r="H82" s="7"/>
      <c r="I82" s="8"/>
    </row>
    <row r="83" spans="2:9" ht="9" customHeight="1" x14ac:dyDescent="0.35">
      <c r="B83" s="83"/>
      <c r="C83" s="82"/>
      <c r="D83" s="7"/>
      <c r="E83" s="7"/>
      <c r="F83" s="80"/>
      <c r="G83" s="80"/>
      <c r="H83" s="7"/>
      <c r="I83" s="8"/>
    </row>
    <row r="84" spans="2:9" ht="9" customHeight="1" x14ac:dyDescent="0.35">
      <c r="B84" s="83"/>
      <c r="C84" s="82"/>
      <c r="D84" s="7"/>
      <c r="E84" s="7"/>
      <c r="F84" s="80" t="s">
        <v>2</v>
      </c>
      <c r="G84" s="80">
        <v>1</v>
      </c>
      <c r="H84" s="7"/>
      <c r="I84" s="8"/>
    </row>
    <row r="85" spans="2:9" ht="9" customHeight="1" x14ac:dyDescent="0.35">
      <c r="B85" s="5"/>
      <c r="C85" s="6"/>
      <c r="D85" s="7"/>
      <c r="E85" s="7"/>
      <c r="F85" s="80"/>
      <c r="G85" s="80"/>
      <c r="H85" s="7"/>
      <c r="I85" s="8"/>
    </row>
    <row r="86" spans="2:9" ht="9" customHeight="1" x14ac:dyDescent="0.35">
      <c r="B86" s="9"/>
      <c r="C86" s="10"/>
      <c r="D86" s="11"/>
      <c r="E86" s="11"/>
      <c r="F86" s="11"/>
      <c r="G86" s="11"/>
      <c r="H86" s="11"/>
      <c r="I86" s="12"/>
    </row>
  </sheetData>
  <mergeCells count="19">
    <mergeCell ref="E63:H69"/>
    <mergeCell ref="E70:H76"/>
    <mergeCell ref="F78:F79"/>
    <mergeCell ref="G78:G79"/>
    <mergeCell ref="B78:C84"/>
    <mergeCell ref="B71:C77"/>
    <mergeCell ref="B64:C70"/>
    <mergeCell ref="F82:F83"/>
    <mergeCell ref="G82:G83"/>
    <mergeCell ref="F84:F85"/>
    <mergeCell ref="G84:G85"/>
    <mergeCell ref="F80:F81"/>
    <mergeCell ref="G80:G81"/>
    <mergeCell ref="E2:H10"/>
    <mergeCell ref="E11:H19"/>
    <mergeCell ref="E20:H27"/>
    <mergeCell ref="E28:H45"/>
    <mergeCell ref="E60:H62"/>
    <mergeCell ref="E47:H58"/>
  </mergeCells>
  <printOptions horizontalCentered="1" verticalCentered="1"/>
  <pageMargins left="0.23622047244094491" right="0.23622047244094491" top="0.74803149606299213" bottom="0.6692913385826772" header="0.27559055118110237" footer="0.43307086614173229"/>
  <pageSetup paperSize="9" scale="95" orientation="portrait" r:id="rId1"/>
  <headerFooter alignWithMargins="0">
    <oddHeader>&amp;LCNRS MULHOUSE - REFECTION D'UNE TOITURE &amp;RFait le 20/03/2025
Par S.SIMSEK</oddHeader>
    <oddFooter>&amp;RPage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Q73"/>
  <sheetViews>
    <sheetView showGridLines="0" tabSelected="1" view="pageLayout" topLeftCell="B45" zoomScaleNormal="115" zoomScaleSheetLayoutView="115" workbookViewId="0">
      <selection activeCell="C51" sqref="C51"/>
    </sheetView>
  </sheetViews>
  <sheetFormatPr baseColWidth="10" defaultColWidth="8.90625" defaultRowHeight="14.5" x14ac:dyDescent="0.35"/>
  <cols>
    <col min="1" max="1" width="0" style="21" hidden="1" customWidth="1"/>
    <col min="2" max="2" width="9.1796875" style="21" customWidth="1"/>
    <col min="3" max="3" width="39.1796875" style="21" customWidth="1"/>
    <col min="4" max="4" width="2.54296875" style="21" customWidth="1"/>
    <col min="5" max="5" width="13.1796875" style="21" customWidth="1"/>
    <col min="6" max="6" width="3.36328125" style="22" bestFit="1" customWidth="1"/>
    <col min="7" max="7" width="8.08984375" style="52" customWidth="1"/>
    <col min="8" max="8" width="0" style="23" hidden="1" customWidth="1"/>
    <col min="9" max="9" width="9" style="23" customWidth="1"/>
    <col min="10" max="10" width="12.36328125" style="23" customWidth="1"/>
    <col min="11" max="11" width="10.6328125" style="21" hidden="1" customWidth="1"/>
    <col min="12" max="12" width="0" style="21" hidden="1" customWidth="1"/>
    <col min="13" max="13" width="10.6328125" style="21" hidden="1" customWidth="1"/>
    <col min="14" max="17" width="0" style="21" hidden="1" customWidth="1"/>
    <col min="18" max="69" width="10.6328125" style="21" customWidth="1"/>
    <col min="70" max="16384" width="8.90625" style="21"/>
  </cols>
  <sheetData>
    <row r="1" spans="1:17" ht="20" x14ac:dyDescent="0.35">
      <c r="A1" s="29" t="s">
        <v>4</v>
      </c>
      <c r="B1" s="32" t="s">
        <v>5</v>
      </c>
      <c r="C1" s="85" t="s">
        <v>6</v>
      </c>
      <c r="D1" s="85"/>
      <c r="E1" s="85"/>
      <c r="F1" s="33" t="s">
        <v>3</v>
      </c>
      <c r="G1" s="49" t="s">
        <v>7</v>
      </c>
      <c r="H1" s="48" t="s">
        <v>8</v>
      </c>
      <c r="I1" s="48" t="s">
        <v>9</v>
      </c>
      <c r="J1" s="48" t="s">
        <v>10</v>
      </c>
      <c r="K1" s="32" t="s">
        <v>11</v>
      </c>
      <c r="L1" s="32" t="s">
        <v>12</v>
      </c>
      <c r="M1" s="32" t="s">
        <v>13</v>
      </c>
      <c r="N1" s="32" t="s">
        <v>14</v>
      </c>
      <c r="O1" s="32" t="s">
        <v>15</v>
      </c>
      <c r="P1" s="32" t="s">
        <v>16</v>
      </c>
      <c r="Q1" s="32" t="s">
        <v>17</v>
      </c>
    </row>
    <row r="2" spans="1:17" ht="15.5" x14ac:dyDescent="0.35">
      <c r="A2" s="29">
        <v>2</v>
      </c>
      <c r="B2" s="34" t="s">
        <v>18</v>
      </c>
      <c r="C2" s="86" t="s">
        <v>19</v>
      </c>
      <c r="D2" s="87"/>
      <c r="E2" s="87"/>
      <c r="F2" s="33"/>
      <c r="G2" s="50"/>
      <c r="H2" s="46"/>
      <c r="I2" s="35"/>
      <c r="J2" s="36"/>
      <c r="K2" s="29"/>
    </row>
    <row r="3" spans="1:17" ht="15.5" x14ac:dyDescent="0.35">
      <c r="A3" s="29">
        <v>3</v>
      </c>
      <c r="B3" s="39" t="s">
        <v>20</v>
      </c>
      <c r="C3" s="88" t="s">
        <v>21</v>
      </c>
      <c r="D3" s="89"/>
      <c r="E3" s="89"/>
      <c r="F3" s="37"/>
      <c r="G3" s="53"/>
      <c r="H3" s="54"/>
      <c r="I3" s="38"/>
      <c r="J3" s="47"/>
      <c r="K3" s="29"/>
    </row>
    <row r="4" spans="1:17" ht="15.5" x14ac:dyDescent="0.35">
      <c r="A4" s="29"/>
      <c r="B4" s="39" t="s">
        <v>78</v>
      </c>
      <c r="C4" s="55" t="s">
        <v>79</v>
      </c>
      <c r="D4" s="56"/>
      <c r="E4" s="56"/>
      <c r="F4" s="37"/>
      <c r="G4" s="53"/>
      <c r="H4" s="54"/>
      <c r="I4" s="38"/>
      <c r="J4" s="41">
        <f>SUM(J6:J9)</f>
        <v>0</v>
      </c>
      <c r="K4" s="29"/>
    </row>
    <row r="5" spans="1:17" ht="9.65" customHeight="1" x14ac:dyDescent="0.35">
      <c r="A5" s="29"/>
      <c r="B5" s="39"/>
      <c r="C5" s="55"/>
      <c r="D5" s="56"/>
      <c r="E5" s="56"/>
      <c r="F5" s="37"/>
      <c r="G5" s="53"/>
      <c r="H5" s="54"/>
      <c r="I5" s="38"/>
      <c r="J5" s="47"/>
      <c r="K5" s="29"/>
    </row>
    <row r="6" spans="1:17" ht="15.5" x14ac:dyDescent="0.35">
      <c r="A6" s="29"/>
      <c r="B6" s="39" t="s">
        <v>80</v>
      </c>
      <c r="C6" s="57" t="s">
        <v>120</v>
      </c>
      <c r="D6" s="56"/>
      <c r="E6" s="56"/>
      <c r="F6" s="37" t="s">
        <v>109</v>
      </c>
      <c r="G6" s="53">
        <v>1</v>
      </c>
      <c r="H6" s="54"/>
      <c r="I6" s="38"/>
      <c r="J6" s="40">
        <f>I6*G6</f>
        <v>0</v>
      </c>
      <c r="K6" s="29"/>
    </row>
    <row r="7" spans="1:17" ht="15.5" x14ac:dyDescent="0.35">
      <c r="A7" s="29"/>
      <c r="B7" s="39" t="s">
        <v>134</v>
      </c>
      <c r="C7" s="57" t="s">
        <v>81</v>
      </c>
      <c r="D7" s="56"/>
      <c r="E7" s="56"/>
      <c r="F7" s="37" t="s">
        <v>109</v>
      </c>
      <c r="G7" s="53">
        <v>1</v>
      </c>
      <c r="H7" s="54"/>
      <c r="I7" s="38"/>
      <c r="J7" s="40">
        <f t="shared" ref="J7:J51" si="0">I7*G7</f>
        <v>0</v>
      </c>
      <c r="K7" s="29"/>
    </row>
    <row r="8" spans="1:17" ht="15.5" x14ac:dyDescent="0.35">
      <c r="A8" s="29"/>
      <c r="B8" s="39" t="s">
        <v>135</v>
      </c>
      <c r="C8" s="57" t="s">
        <v>82</v>
      </c>
      <c r="D8" s="56"/>
      <c r="E8" s="56"/>
      <c r="F8" s="37" t="s">
        <v>110</v>
      </c>
      <c r="G8" s="53">
        <v>1</v>
      </c>
      <c r="H8" s="54"/>
      <c r="I8" s="38"/>
      <c r="J8" s="40">
        <f t="shared" si="0"/>
        <v>0</v>
      </c>
      <c r="K8" s="29"/>
    </row>
    <row r="9" spans="1:17" ht="15.5" x14ac:dyDescent="0.35">
      <c r="A9" s="29"/>
      <c r="B9" s="39" t="s">
        <v>136</v>
      </c>
      <c r="C9" s="57" t="s">
        <v>132</v>
      </c>
      <c r="D9" s="56"/>
      <c r="E9" s="56"/>
      <c r="F9" s="37" t="s">
        <v>111</v>
      </c>
      <c r="G9" s="53">
        <v>150</v>
      </c>
      <c r="H9" s="54"/>
      <c r="I9" s="38"/>
      <c r="J9" s="40">
        <f t="shared" ref="J9" si="1">I9*G9</f>
        <v>0</v>
      </c>
      <c r="K9" s="29"/>
    </row>
    <row r="10" spans="1:17" ht="15.5" x14ac:dyDescent="0.35">
      <c r="A10" s="29"/>
      <c r="B10" s="39"/>
      <c r="C10" s="57"/>
      <c r="D10" s="56"/>
      <c r="E10" s="56"/>
      <c r="F10" s="37"/>
      <c r="G10" s="53"/>
      <c r="H10" s="54"/>
      <c r="I10" s="38"/>
      <c r="J10" s="58"/>
      <c r="K10" s="29"/>
    </row>
    <row r="11" spans="1:17" ht="8.4" customHeight="1" x14ac:dyDescent="0.35">
      <c r="A11" s="29"/>
      <c r="B11" s="39"/>
      <c r="C11" s="55"/>
      <c r="D11" s="56"/>
      <c r="E11" s="56"/>
      <c r="F11" s="37"/>
      <c r="G11" s="53"/>
      <c r="H11" s="54"/>
      <c r="I11" s="38"/>
      <c r="J11" s="40"/>
      <c r="K11" s="29"/>
    </row>
    <row r="12" spans="1:17" ht="15.5" x14ac:dyDescent="0.35">
      <c r="A12" s="29"/>
      <c r="B12" s="39" t="s">
        <v>83</v>
      </c>
      <c r="C12" s="55" t="s">
        <v>84</v>
      </c>
      <c r="D12" s="56"/>
      <c r="E12" s="56"/>
      <c r="F12" s="37"/>
      <c r="G12" s="53"/>
      <c r="H12" s="54"/>
      <c r="I12" s="38"/>
      <c r="J12" s="41">
        <f>SUM(J14:J18)</f>
        <v>0</v>
      </c>
      <c r="K12" s="29"/>
    </row>
    <row r="13" spans="1:17" ht="14.4" customHeight="1" x14ac:dyDescent="0.35">
      <c r="A13" s="29"/>
      <c r="B13" s="39"/>
      <c r="C13" s="55"/>
      <c r="D13" s="56"/>
      <c r="E13" s="56"/>
      <c r="F13" s="37"/>
      <c r="G13" s="53"/>
      <c r="H13" s="54"/>
      <c r="I13" s="38"/>
      <c r="J13" s="40"/>
      <c r="K13" s="29"/>
    </row>
    <row r="14" spans="1:17" ht="15.5" x14ac:dyDescent="0.35">
      <c r="A14" s="29"/>
      <c r="B14" s="39" t="s">
        <v>142</v>
      </c>
      <c r="C14" s="57" t="s">
        <v>114</v>
      </c>
      <c r="D14" s="59"/>
      <c r="E14" s="56"/>
      <c r="F14" s="37" t="s">
        <v>115</v>
      </c>
      <c r="G14" s="53">
        <f>1459-135</f>
        <v>1324</v>
      </c>
      <c r="H14" s="54"/>
      <c r="I14" s="38"/>
      <c r="J14" s="40">
        <f>I14*G15</f>
        <v>0</v>
      </c>
      <c r="K14" s="29"/>
    </row>
    <row r="15" spans="1:17" ht="15.5" x14ac:dyDescent="0.35">
      <c r="A15" s="29"/>
      <c r="B15" s="39" t="s">
        <v>127</v>
      </c>
      <c r="C15" s="57" t="s">
        <v>116</v>
      </c>
      <c r="D15" s="59"/>
      <c r="E15" s="56"/>
      <c r="F15" s="37" t="s">
        <v>111</v>
      </c>
      <c r="G15" s="53">
        <v>350</v>
      </c>
      <c r="H15" s="54"/>
      <c r="I15" s="38"/>
      <c r="J15" s="40">
        <f t="shared" si="0"/>
        <v>0</v>
      </c>
      <c r="K15" s="29"/>
    </row>
    <row r="16" spans="1:17" ht="15.5" x14ac:dyDescent="0.35">
      <c r="A16" s="29"/>
      <c r="B16" s="39" t="s">
        <v>128</v>
      </c>
      <c r="C16" s="57" t="s">
        <v>85</v>
      </c>
      <c r="D16" s="59"/>
      <c r="E16" s="56"/>
      <c r="F16" s="37" t="s">
        <v>115</v>
      </c>
      <c r="G16" s="53">
        <v>1324</v>
      </c>
      <c r="H16" s="54"/>
      <c r="I16" s="38"/>
      <c r="J16" s="40">
        <f t="shared" si="0"/>
        <v>0</v>
      </c>
      <c r="K16" s="29"/>
    </row>
    <row r="17" spans="1:11" ht="15.5" x14ac:dyDescent="0.35">
      <c r="A17" s="29"/>
      <c r="B17" s="39" t="s">
        <v>129</v>
      </c>
      <c r="C17" s="57" t="s">
        <v>86</v>
      </c>
      <c r="D17" s="59"/>
      <c r="E17" s="56"/>
      <c r="F17" s="37" t="s">
        <v>111</v>
      </c>
      <c r="G17" s="53">
        <v>350</v>
      </c>
      <c r="H17" s="54"/>
      <c r="I17" s="38"/>
      <c r="J17" s="40">
        <f t="shared" si="0"/>
        <v>0</v>
      </c>
      <c r="K17" s="29"/>
    </row>
    <row r="18" spans="1:11" ht="15.5" x14ac:dyDescent="0.35">
      <c r="A18" s="29"/>
      <c r="B18" s="39" t="s">
        <v>130</v>
      </c>
      <c r="C18" s="57" t="s">
        <v>87</v>
      </c>
      <c r="D18" s="56"/>
      <c r="E18" s="56"/>
      <c r="F18" s="37" t="s">
        <v>111</v>
      </c>
      <c r="G18" s="53">
        <v>104</v>
      </c>
      <c r="H18" s="54"/>
      <c r="I18" s="38"/>
      <c r="J18" s="40">
        <f t="shared" si="0"/>
        <v>0</v>
      </c>
      <c r="K18" s="29"/>
    </row>
    <row r="19" spans="1:11" ht="15.5" x14ac:dyDescent="0.35">
      <c r="A19" s="29"/>
      <c r="B19" s="39"/>
      <c r="C19" s="57"/>
      <c r="D19" s="56"/>
      <c r="E19" s="56"/>
      <c r="F19" s="37"/>
      <c r="G19" s="53"/>
      <c r="H19" s="54"/>
      <c r="I19" s="38"/>
      <c r="J19" s="58"/>
      <c r="K19" s="29"/>
    </row>
    <row r="20" spans="1:11" ht="15.5" x14ac:dyDescent="0.35">
      <c r="A20" s="29"/>
      <c r="B20" s="39"/>
      <c r="C20" s="55"/>
      <c r="D20" s="56"/>
      <c r="E20" s="56"/>
      <c r="F20" s="37"/>
      <c r="G20" s="53"/>
      <c r="H20" s="54"/>
      <c r="I20" s="38"/>
      <c r="J20" s="40"/>
      <c r="K20" s="29"/>
    </row>
    <row r="21" spans="1:11" ht="15.5" x14ac:dyDescent="0.35">
      <c r="A21" s="29"/>
      <c r="B21" s="39" t="s">
        <v>88</v>
      </c>
      <c r="C21" s="55" t="s">
        <v>89</v>
      </c>
      <c r="D21" s="56"/>
      <c r="E21" s="56"/>
      <c r="F21" s="37"/>
      <c r="G21" s="53"/>
      <c r="H21" s="54"/>
      <c r="I21" s="38"/>
      <c r="J21" s="40"/>
      <c r="K21" s="29"/>
    </row>
    <row r="22" spans="1:11" ht="15.5" x14ac:dyDescent="0.35">
      <c r="A22" s="29"/>
      <c r="B22" s="39" t="s">
        <v>90</v>
      </c>
      <c r="C22" s="55" t="s">
        <v>91</v>
      </c>
      <c r="D22" s="56"/>
      <c r="E22" s="56"/>
      <c r="F22" s="37"/>
      <c r="G22" s="53"/>
      <c r="H22" s="54"/>
      <c r="I22" s="38"/>
      <c r="J22" s="41">
        <f>SUM(J24:J26)</f>
        <v>0</v>
      </c>
      <c r="K22" s="29"/>
    </row>
    <row r="23" spans="1:11" ht="15.5" x14ac:dyDescent="0.35">
      <c r="A23" s="29"/>
      <c r="B23" s="39"/>
      <c r="C23" s="57"/>
      <c r="D23" s="56"/>
      <c r="E23" s="56"/>
      <c r="F23" s="37"/>
      <c r="G23" s="53"/>
      <c r="H23" s="54"/>
      <c r="I23" s="38"/>
      <c r="J23" s="40"/>
      <c r="K23" s="29"/>
    </row>
    <row r="24" spans="1:11" ht="15.5" x14ac:dyDescent="0.35">
      <c r="A24" s="29"/>
      <c r="B24" s="39" t="s">
        <v>92</v>
      </c>
      <c r="C24" s="57" t="s">
        <v>121</v>
      </c>
      <c r="D24" s="56"/>
      <c r="E24" s="56"/>
      <c r="F24" s="37" t="s">
        <v>115</v>
      </c>
      <c r="G24" s="53">
        <v>1324</v>
      </c>
      <c r="H24" s="54"/>
      <c r="I24" s="38"/>
      <c r="J24" s="40">
        <f t="shared" si="0"/>
        <v>0</v>
      </c>
      <c r="K24" s="29"/>
    </row>
    <row r="25" spans="1:11" ht="15.5" x14ac:dyDescent="0.35">
      <c r="A25" s="29"/>
      <c r="B25" s="39" t="s">
        <v>93</v>
      </c>
      <c r="C25" s="57" t="s">
        <v>122</v>
      </c>
      <c r="D25" s="56"/>
      <c r="E25" s="56"/>
      <c r="F25" s="37" t="s">
        <v>115</v>
      </c>
      <c r="G25" s="53">
        <f>G16</f>
        <v>1324</v>
      </c>
      <c r="H25" s="54"/>
      <c r="I25" s="38"/>
      <c r="J25" s="40">
        <f t="shared" si="0"/>
        <v>0</v>
      </c>
      <c r="K25" s="29"/>
    </row>
    <row r="26" spans="1:11" ht="15.5" x14ac:dyDescent="0.35">
      <c r="A26" s="29"/>
      <c r="B26" s="39" t="s">
        <v>94</v>
      </c>
      <c r="C26" s="57" t="s">
        <v>133</v>
      </c>
      <c r="D26" s="56"/>
      <c r="E26" s="56"/>
      <c r="F26" s="37" t="s">
        <v>3</v>
      </c>
      <c r="G26" s="53">
        <v>4</v>
      </c>
      <c r="H26" s="54"/>
      <c r="I26" s="38"/>
      <c r="J26" s="40">
        <f t="shared" ref="J26:J30" si="2">I26*G26</f>
        <v>0</v>
      </c>
      <c r="K26" s="29"/>
    </row>
    <row r="27" spans="1:11" ht="15.5" x14ac:dyDescent="0.35">
      <c r="A27" s="44"/>
      <c r="B27" s="39"/>
      <c r="C27" s="57"/>
      <c r="D27" s="56"/>
      <c r="E27" s="56"/>
      <c r="F27" s="37"/>
      <c r="G27" s="53"/>
      <c r="H27" s="54"/>
      <c r="I27" s="38"/>
      <c r="J27" s="40"/>
      <c r="K27" s="44"/>
    </row>
    <row r="28" spans="1:11" ht="15.5" x14ac:dyDescent="0.35">
      <c r="A28" s="44"/>
      <c r="B28" s="39" t="s">
        <v>95</v>
      </c>
      <c r="C28" s="55" t="s">
        <v>139</v>
      </c>
      <c r="D28" s="56"/>
      <c r="E28" s="56"/>
      <c r="F28" s="37"/>
      <c r="G28" s="53"/>
      <c r="H28" s="54"/>
      <c r="I28" s="38"/>
      <c r="J28" s="41">
        <f>SUM(J29:J30)</f>
        <v>0</v>
      </c>
      <c r="K28" s="44"/>
    </row>
    <row r="29" spans="1:11" ht="15.5" x14ac:dyDescent="0.35">
      <c r="A29" s="44"/>
      <c r="B29" s="39" t="s">
        <v>97</v>
      </c>
      <c r="C29" s="57" t="s">
        <v>140</v>
      </c>
      <c r="D29" s="56"/>
      <c r="E29" s="56"/>
      <c r="F29" s="37" t="s">
        <v>115</v>
      </c>
      <c r="G29" s="53">
        <v>50</v>
      </c>
      <c r="H29" s="54"/>
      <c r="I29" s="38"/>
      <c r="J29" s="40">
        <f t="shared" si="2"/>
        <v>0</v>
      </c>
      <c r="K29" s="44"/>
    </row>
    <row r="30" spans="1:11" ht="15.5" x14ac:dyDescent="0.35">
      <c r="A30" s="44"/>
      <c r="B30" s="39" t="s">
        <v>99</v>
      </c>
      <c r="C30" s="57" t="s">
        <v>122</v>
      </c>
      <c r="D30" s="56"/>
      <c r="E30" s="56"/>
      <c r="F30" s="37" t="s">
        <v>115</v>
      </c>
      <c r="G30" s="53">
        <v>50</v>
      </c>
      <c r="H30" s="54"/>
      <c r="I30" s="38"/>
      <c r="J30" s="40">
        <f t="shared" si="2"/>
        <v>0</v>
      </c>
      <c r="K30" s="44"/>
    </row>
    <row r="31" spans="1:11" ht="12.65" customHeight="1" x14ac:dyDescent="0.35">
      <c r="A31" s="29"/>
      <c r="B31" s="39"/>
      <c r="C31" s="57"/>
      <c r="D31" s="56"/>
      <c r="E31" s="56"/>
      <c r="F31" s="37"/>
      <c r="G31" s="53"/>
      <c r="H31" s="54"/>
      <c r="I31" s="38"/>
      <c r="J31" s="60"/>
      <c r="K31" s="29"/>
    </row>
    <row r="32" spans="1:11" ht="15.5" x14ac:dyDescent="0.35">
      <c r="A32" s="29"/>
      <c r="B32" s="39" t="s">
        <v>102</v>
      </c>
      <c r="C32" s="55" t="s">
        <v>96</v>
      </c>
      <c r="D32" s="56"/>
      <c r="E32" s="56"/>
      <c r="F32" s="37"/>
      <c r="G32" s="53"/>
      <c r="H32" s="54"/>
      <c r="I32" s="38"/>
      <c r="J32" s="41">
        <f>SUM(J33:J37)</f>
        <v>0</v>
      </c>
      <c r="K32" s="29"/>
    </row>
    <row r="33" spans="1:11" ht="15.5" x14ac:dyDescent="0.35">
      <c r="A33" s="29"/>
      <c r="B33" s="39" t="s">
        <v>144</v>
      </c>
      <c r="C33" s="57" t="s">
        <v>98</v>
      </c>
      <c r="D33" s="56"/>
      <c r="E33" s="56"/>
      <c r="F33" s="37" t="s">
        <v>111</v>
      </c>
      <c r="G33" s="53">
        <v>240</v>
      </c>
      <c r="H33" s="54"/>
      <c r="I33" s="38"/>
      <c r="J33" s="40">
        <f t="shared" si="0"/>
        <v>0</v>
      </c>
      <c r="K33" s="29"/>
    </row>
    <row r="34" spans="1:11" ht="15.5" x14ac:dyDescent="0.35">
      <c r="A34" s="29"/>
      <c r="B34" s="39" t="s">
        <v>104</v>
      </c>
      <c r="C34" s="57" t="s">
        <v>100</v>
      </c>
      <c r="D34" s="56"/>
      <c r="E34" s="56"/>
      <c r="F34" s="37" t="s">
        <v>111</v>
      </c>
      <c r="G34" s="53">
        <v>180</v>
      </c>
      <c r="H34" s="54"/>
      <c r="I34" s="38"/>
      <c r="J34" s="40">
        <f t="shared" si="0"/>
        <v>0</v>
      </c>
      <c r="K34" s="29"/>
    </row>
    <row r="35" spans="1:11" ht="15.5" x14ac:dyDescent="0.35">
      <c r="A35" s="29"/>
      <c r="B35" s="39" t="s">
        <v>105</v>
      </c>
      <c r="C35" s="57" t="s">
        <v>113</v>
      </c>
      <c r="D35" s="56"/>
      <c r="E35" s="56"/>
      <c r="F35" s="37" t="s">
        <v>111</v>
      </c>
      <c r="G35" s="53">
        <v>104</v>
      </c>
      <c r="H35" s="54"/>
      <c r="I35" s="38"/>
      <c r="J35" s="40">
        <f t="shared" si="0"/>
        <v>0</v>
      </c>
      <c r="K35" s="29"/>
    </row>
    <row r="36" spans="1:11" ht="15.5" x14ac:dyDescent="0.35">
      <c r="A36" s="29"/>
      <c r="B36" s="39" t="s">
        <v>106</v>
      </c>
      <c r="C36" s="57" t="s">
        <v>101</v>
      </c>
      <c r="D36" s="56"/>
      <c r="E36" s="56"/>
      <c r="F36" s="37" t="s">
        <v>111</v>
      </c>
      <c r="G36" s="53">
        <v>64</v>
      </c>
      <c r="H36" s="54"/>
      <c r="I36" s="38"/>
      <c r="J36" s="40">
        <f t="shared" si="0"/>
        <v>0</v>
      </c>
      <c r="K36" s="29"/>
    </row>
    <row r="37" spans="1:11" ht="15.5" x14ac:dyDescent="0.35">
      <c r="A37" s="29"/>
      <c r="B37" s="39" t="s">
        <v>107</v>
      </c>
      <c r="C37" s="57" t="s">
        <v>126</v>
      </c>
      <c r="D37" s="56"/>
      <c r="E37" s="56"/>
      <c r="F37" s="37" t="s">
        <v>111</v>
      </c>
      <c r="G37" s="53">
        <v>54</v>
      </c>
      <c r="H37" s="54"/>
      <c r="I37" s="38"/>
      <c r="J37" s="40">
        <f t="shared" ref="J37" si="3">I37*G37</f>
        <v>0</v>
      </c>
      <c r="K37" s="29"/>
    </row>
    <row r="38" spans="1:11" ht="10.75" customHeight="1" x14ac:dyDescent="0.35">
      <c r="A38" s="29"/>
      <c r="B38" s="39"/>
      <c r="C38" s="57"/>
      <c r="D38" s="56"/>
      <c r="E38" s="56"/>
      <c r="F38" s="37"/>
      <c r="G38" s="53"/>
      <c r="H38" s="54"/>
      <c r="I38" s="38"/>
      <c r="J38" s="60"/>
      <c r="K38" s="29"/>
    </row>
    <row r="39" spans="1:11" ht="15.5" x14ac:dyDescent="0.35">
      <c r="A39" s="29"/>
      <c r="B39" s="39" t="s">
        <v>145</v>
      </c>
      <c r="C39" s="55" t="s">
        <v>103</v>
      </c>
      <c r="D39" s="56"/>
      <c r="E39" s="56"/>
      <c r="F39" s="37"/>
      <c r="G39" s="53"/>
      <c r="H39" s="54"/>
      <c r="I39" s="38"/>
      <c r="J39" s="41">
        <f>SUM(J40:J44)</f>
        <v>0</v>
      </c>
      <c r="K39" s="29"/>
    </row>
    <row r="40" spans="1:11" ht="15.5" x14ac:dyDescent="0.35">
      <c r="A40" s="29"/>
      <c r="B40" s="39" t="s">
        <v>146</v>
      </c>
      <c r="C40" s="57" t="s">
        <v>123</v>
      </c>
      <c r="D40" s="56"/>
      <c r="E40" s="56"/>
      <c r="F40" s="37" t="s">
        <v>109</v>
      </c>
      <c r="G40" s="53">
        <v>2</v>
      </c>
      <c r="H40" s="54"/>
      <c r="I40" s="38"/>
      <c r="J40" s="40">
        <f t="shared" si="0"/>
        <v>0</v>
      </c>
      <c r="K40" s="29"/>
    </row>
    <row r="41" spans="1:11" ht="15.5" x14ac:dyDescent="0.35">
      <c r="A41" s="29"/>
      <c r="B41" s="39" t="s">
        <v>147</v>
      </c>
      <c r="C41" s="57" t="s">
        <v>124</v>
      </c>
      <c r="D41" s="56"/>
      <c r="E41" s="56"/>
      <c r="F41" s="37" t="s">
        <v>109</v>
      </c>
      <c r="G41" s="53">
        <v>1</v>
      </c>
      <c r="H41" s="54"/>
      <c r="I41" s="38"/>
      <c r="J41" s="40">
        <f t="shared" si="0"/>
        <v>0</v>
      </c>
      <c r="K41" s="29"/>
    </row>
    <row r="42" spans="1:11" ht="15.5" x14ac:dyDescent="0.35">
      <c r="A42" s="29"/>
      <c r="B42" s="39" t="s">
        <v>148</v>
      </c>
      <c r="C42" s="57" t="s">
        <v>125</v>
      </c>
      <c r="D42" s="56"/>
      <c r="E42" s="56"/>
      <c r="F42" s="37" t="s">
        <v>109</v>
      </c>
      <c r="G42" s="53">
        <v>31</v>
      </c>
      <c r="H42" s="54"/>
      <c r="I42" s="38"/>
      <c r="J42" s="40">
        <f t="shared" si="0"/>
        <v>0</v>
      </c>
      <c r="K42" s="29"/>
    </row>
    <row r="43" spans="1:11" ht="15.5" x14ac:dyDescent="0.35">
      <c r="A43" s="29"/>
      <c r="B43" s="39" t="s">
        <v>149</v>
      </c>
      <c r="C43" s="57" t="s">
        <v>131</v>
      </c>
      <c r="D43" s="56"/>
      <c r="E43" s="56"/>
      <c r="F43" s="37" t="s">
        <v>109</v>
      </c>
      <c r="G43" s="53">
        <v>1</v>
      </c>
      <c r="H43" s="54"/>
      <c r="I43" s="38"/>
      <c r="J43" s="40">
        <f t="shared" ref="J43" si="4">I43*G43</f>
        <v>0</v>
      </c>
      <c r="K43" s="29"/>
    </row>
    <row r="44" spans="1:11" ht="15.5" x14ac:dyDescent="0.35">
      <c r="A44" s="29"/>
      <c r="B44" s="39" t="s">
        <v>150</v>
      </c>
      <c r="C44" s="57" t="s">
        <v>108</v>
      </c>
      <c r="D44" s="56"/>
      <c r="E44" s="56"/>
      <c r="F44" s="37" t="s">
        <v>111</v>
      </c>
      <c r="G44" s="53">
        <v>20</v>
      </c>
      <c r="H44" s="54"/>
      <c r="I44" s="38"/>
      <c r="J44" s="40">
        <f t="shared" si="0"/>
        <v>0</v>
      </c>
      <c r="K44" s="29"/>
    </row>
    <row r="45" spans="1:11" ht="15.5" x14ac:dyDescent="0.35">
      <c r="A45" s="29"/>
      <c r="B45" s="39"/>
      <c r="C45" s="57"/>
      <c r="D45" s="56"/>
      <c r="E45" s="56"/>
      <c r="F45" s="37"/>
      <c r="G45" s="53"/>
      <c r="H45" s="54"/>
      <c r="I45" s="38"/>
      <c r="J45" s="60"/>
      <c r="K45" s="29"/>
    </row>
    <row r="46" spans="1:11" ht="15.5" x14ac:dyDescent="0.35">
      <c r="A46" s="29"/>
      <c r="B46" s="39" t="s">
        <v>151</v>
      </c>
      <c r="C46" s="55" t="s">
        <v>156</v>
      </c>
      <c r="D46" s="56"/>
      <c r="E46" s="56"/>
      <c r="F46" s="37"/>
      <c r="G46" s="53"/>
      <c r="H46" s="54"/>
      <c r="I46" s="38"/>
      <c r="J46" s="45" t="s">
        <v>141</v>
      </c>
      <c r="K46" s="29"/>
    </row>
    <row r="47" spans="1:11" ht="15.5" x14ac:dyDescent="0.35">
      <c r="A47" s="44"/>
      <c r="B47" s="39" t="s">
        <v>153</v>
      </c>
      <c r="C47" s="57" t="s">
        <v>121</v>
      </c>
      <c r="D47" s="56"/>
      <c r="E47" s="56"/>
      <c r="F47" s="37" t="s">
        <v>112</v>
      </c>
      <c r="G47" s="53">
        <v>1324</v>
      </c>
      <c r="H47" s="54"/>
      <c r="I47" s="38"/>
      <c r="J47" s="42">
        <f>I47*G47</f>
        <v>0</v>
      </c>
      <c r="K47" s="44"/>
    </row>
    <row r="48" spans="1:11" ht="15.5" x14ac:dyDescent="0.35">
      <c r="A48" s="44"/>
      <c r="B48" s="39"/>
      <c r="C48" s="57"/>
      <c r="D48" s="56"/>
      <c r="E48" s="56"/>
      <c r="F48" s="37"/>
      <c r="G48" s="53"/>
      <c r="H48" s="54"/>
      <c r="I48" s="38"/>
      <c r="J48" s="42"/>
      <c r="K48" s="44"/>
    </row>
    <row r="49" spans="1:11" ht="15.5" x14ac:dyDescent="0.35">
      <c r="A49" s="31"/>
      <c r="B49" s="39"/>
      <c r="C49" s="55"/>
      <c r="D49" s="56"/>
      <c r="E49" s="56"/>
      <c r="F49" s="37"/>
      <c r="G49" s="53"/>
      <c r="H49" s="54"/>
      <c r="I49" s="38"/>
      <c r="J49" s="40"/>
      <c r="K49" s="31"/>
    </row>
    <row r="50" spans="1:11" ht="15.5" x14ac:dyDescent="0.35">
      <c r="A50" s="31"/>
      <c r="B50" s="39" t="s">
        <v>152</v>
      </c>
      <c r="C50" s="55" t="s">
        <v>138</v>
      </c>
      <c r="D50" s="56"/>
      <c r="E50" s="56"/>
      <c r="F50" s="37"/>
      <c r="G50" s="53"/>
      <c r="H50" s="54"/>
      <c r="I50" s="38"/>
      <c r="J50" s="45" t="s">
        <v>141</v>
      </c>
      <c r="K50" s="31"/>
    </row>
    <row r="51" spans="1:11" ht="15.5" x14ac:dyDescent="0.35">
      <c r="A51" s="29"/>
      <c r="B51" s="39" t="s">
        <v>154</v>
      </c>
      <c r="C51" s="61" t="s">
        <v>143</v>
      </c>
      <c r="D51" s="62"/>
      <c r="E51" s="62"/>
      <c r="F51" s="63" t="s">
        <v>111</v>
      </c>
      <c r="G51" s="64">
        <v>180</v>
      </c>
      <c r="H51" s="65"/>
      <c r="I51" s="43"/>
      <c r="J51" s="66">
        <f t="shared" si="0"/>
        <v>0</v>
      </c>
      <c r="K51" s="29"/>
    </row>
    <row r="52" spans="1:11" x14ac:dyDescent="0.35">
      <c r="B52" s="38"/>
      <c r="C52" s="93" t="s">
        <v>21</v>
      </c>
      <c r="D52" s="93"/>
      <c r="E52" s="93"/>
      <c r="F52" s="90"/>
      <c r="G52" s="91"/>
      <c r="H52" s="91"/>
      <c r="I52" s="91"/>
      <c r="J52" s="92"/>
    </row>
    <row r="53" spans="1:11" x14ac:dyDescent="0.35">
      <c r="B53" s="38"/>
      <c r="C53" s="94"/>
      <c r="D53" s="94"/>
      <c r="E53" s="94"/>
      <c r="F53" s="94"/>
      <c r="G53" s="94"/>
      <c r="H53" s="94"/>
      <c r="I53" s="94"/>
      <c r="J53" s="95"/>
    </row>
    <row r="54" spans="1:11" x14ac:dyDescent="0.35">
      <c r="B54" s="38"/>
      <c r="C54" s="98" t="s">
        <v>22</v>
      </c>
      <c r="D54" s="98"/>
      <c r="E54" s="98"/>
      <c r="F54" s="96">
        <f>SUM(J4,J12,J22,J28,J32,J39)</f>
        <v>0</v>
      </c>
      <c r="G54" s="96"/>
      <c r="H54" s="96"/>
      <c r="I54" s="96"/>
      <c r="J54" s="97"/>
    </row>
    <row r="55" spans="1:11" x14ac:dyDescent="0.35">
      <c r="B55" s="38"/>
      <c r="C55" s="98" t="s">
        <v>23</v>
      </c>
      <c r="D55" s="98"/>
      <c r="E55" s="98"/>
      <c r="F55" s="96">
        <f>F54*0.2</f>
        <v>0</v>
      </c>
      <c r="G55" s="96"/>
      <c r="H55" s="96"/>
      <c r="I55" s="96"/>
      <c r="J55" s="97"/>
    </row>
    <row r="56" spans="1:11" x14ac:dyDescent="0.35">
      <c r="B56" s="43"/>
      <c r="C56" s="101" t="s">
        <v>24</v>
      </c>
      <c r="D56" s="101"/>
      <c r="E56" s="101"/>
      <c r="F56" s="99">
        <f>SUM(F54:F55)</f>
        <v>0</v>
      </c>
      <c r="G56" s="99"/>
      <c r="H56" s="99"/>
      <c r="I56" s="99"/>
      <c r="J56" s="100"/>
    </row>
    <row r="57" spans="1:11" ht="15.5" x14ac:dyDescent="0.35">
      <c r="B57" s="27"/>
      <c r="C57" s="102" t="s">
        <v>155</v>
      </c>
      <c r="D57" s="102"/>
      <c r="E57" s="102"/>
      <c r="F57" s="102"/>
      <c r="G57" s="102"/>
      <c r="H57" s="102"/>
      <c r="I57" s="102"/>
      <c r="J57" s="102"/>
    </row>
    <row r="59" spans="1:11" ht="15.5" x14ac:dyDescent="0.35">
      <c r="C59" s="103" t="s">
        <v>25</v>
      </c>
      <c r="D59" s="103"/>
      <c r="E59" s="103"/>
      <c r="F59" s="103"/>
      <c r="G59" s="103"/>
      <c r="H59" s="103"/>
      <c r="I59" s="103"/>
      <c r="J59" s="103"/>
    </row>
    <row r="60" spans="1:11" ht="16" thickBot="1" x14ac:dyDescent="0.4">
      <c r="C60" s="105" t="s">
        <v>26</v>
      </c>
      <c r="D60" s="106"/>
      <c r="E60" s="106"/>
      <c r="F60" s="104"/>
      <c r="G60" s="104"/>
      <c r="H60" s="104"/>
      <c r="I60" s="104"/>
      <c r="J60" s="104"/>
    </row>
    <row r="61" spans="1:11" x14ac:dyDescent="0.35">
      <c r="C61" s="107" t="s">
        <v>137</v>
      </c>
      <c r="D61" s="108"/>
      <c r="E61" s="108"/>
      <c r="F61" s="24"/>
      <c r="G61" s="51"/>
      <c r="H61" s="25"/>
      <c r="I61" s="25"/>
      <c r="J61" s="26"/>
    </row>
    <row r="62" spans="1:11" x14ac:dyDescent="0.35">
      <c r="C62" s="109"/>
      <c r="D62" s="110"/>
      <c r="E62" s="110"/>
      <c r="F62" s="110"/>
      <c r="G62" s="110"/>
      <c r="H62" s="110"/>
      <c r="I62" s="110"/>
      <c r="J62" s="111"/>
    </row>
    <row r="63" spans="1:11" x14ac:dyDescent="0.35">
      <c r="A63" s="28"/>
      <c r="C63" s="112" t="s">
        <v>22</v>
      </c>
      <c r="D63" s="94"/>
      <c r="E63" s="94"/>
      <c r="F63" s="113">
        <f>F54</f>
        <v>0</v>
      </c>
      <c r="G63" s="113"/>
      <c r="H63" s="113"/>
      <c r="I63" s="113"/>
      <c r="J63" s="114"/>
    </row>
    <row r="64" spans="1:11" x14ac:dyDescent="0.35">
      <c r="A64" s="28"/>
      <c r="C64" s="112" t="s">
        <v>23</v>
      </c>
      <c r="D64" s="94"/>
      <c r="E64" s="94"/>
      <c r="F64" s="113">
        <f>F55</f>
        <v>0</v>
      </c>
      <c r="G64" s="113"/>
      <c r="H64" s="113"/>
      <c r="I64" s="113"/>
      <c r="J64" s="114"/>
    </row>
    <row r="65" spans="3:10" ht="15" thickBot="1" x14ac:dyDescent="0.4">
      <c r="C65" s="115" t="s">
        <v>24</v>
      </c>
      <c r="D65" s="116"/>
      <c r="E65" s="116"/>
      <c r="F65" s="117">
        <f>F56</f>
        <v>0</v>
      </c>
      <c r="G65" s="117"/>
      <c r="H65" s="117"/>
      <c r="I65" s="117"/>
      <c r="J65" s="118"/>
    </row>
    <row r="66" spans="3:10" x14ac:dyDescent="0.35">
      <c r="C66" s="119"/>
      <c r="D66" s="119"/>
      <c r="E66" s="119"/>
      <c r="F66" s="119"/>
      <c r="G66" s="119"/>
      <c r="H66" s="119"/>
      <c r="I66" s="119"/>
      <c r="J66" s="119"/>
    </row>
    <row r="67" spans="3:10" x14ac:dyDescent="0.35">
      <c r="C67" s="120" t="s">
        <v>27</v>
      </c>
      <c r="D67" s="120"/>
      <c r="E67" s="120"/>
      <c r="F67" s="120"/>
      <c r="G67" s="120"/>
      <c r="H67" s="120"/>
      <c r="I67" s="120"/>
      <c r="J67" s="120"/>
    </row>
    <row r="68" spans="3:10" ht="15" thickBot="1" x14ac:dyDescent="0.4">
      <c r="C68" s="116"/>
      <c r="D68" s="116"/>
      <c r="E68" s="116"/>
      <c r="F68" s="116"/>
      <c r="G68" s="116"/>
      <c r="H68" s="116"/>
      <c r="I68" s="116"/>
      <c r="J68" s="116"/>
    </row>
    <row r="69" spans="3:10" ht="15" thickBot="1" x14ac:dyDescent="0.4">
      <c r="C69" s="121"/>
      <c r="D69" s="121"/>
      <c r="E69" s="121"/>
      <c r="F69" s="121"/>
      <c r="G69" s="121"/>
      <c r="H69" s="121"/>
      <c r="I69" s="121"/>
      <c r="J69" s="121"/>
    </row>
    <row r="70" spans="3:10" ht="43.75" customHeight="1" x14ac:dyDescent="0.35">
      <c r="F70" s="122" t="s">
        <v>28</v>
      </c>
      <c r="G70" s="122"/>
      <c r="H70" s="122"/>
      <c r="I70" s="122"/>
      <c r="J70" s="122"/>
    </row>
    <row r="71" spans="3:10" ht="15" thickBot="1" x14ac:dyDescent="0.4"/>
    <row r="72" spans="3:10" s="30" customFormat="1" ht="96" customHeight="1" thickBot="1" x14ac:dyDescent="0.4">
      <c r="C72" s="123" t="s">
        <v>29</v>
      </c>
      <c r="D72" s="123"/>
      <c r="F72" s="124" t="s">
        <v>30</v>
      </c>
      <c r="G72" s="125"/>
      <c r="H72" s="125"/>
      <c r="I72" s="125"/>
      <c r="J72" s="126"/>
    </row>
    <row r="73" spans="3:10" x14ac:dyDescent="0.35">
      <c r="C73" s="127" t="s">
        <v>31</v>
      </c>
      <c r="D73" s="127"/>
      <c r="E73" s="127"/>
      <c r="F73" s="127"/>
      <c r="G73" s="127"/>
      <c r="H73" s="127"/>
      <c r="I73" s="127"/>
      <c r="J73" s="127"/>
    </row>
  </sheetData>
  <mergeCells count="33">
    <mergeCell ref="C69:J69"/>
    <mergeCell ref="F70:J70"/>
    <mergeCell ref="C72:D72"/>
    <mergeCell ref="F72:J72"/>
    <mergeCell ref="C73:J73"/>
    <mergeCell ref="C65:E65"/>
    <mergeCell ref="F65:J65"/>
    <mergeCell ref="C66:J66"/>
    <mergeCell ref="C67:J67"/>
    <mergeCell ref="C68:J68"/>
    <mergeCell ref="C61:E61"/>
    <mergeCell ref="C62:J62"/>
    <mergeCell ref="C63:E63"/>
    <mergeCell ref="F63:J63"/>
    <mergeCell ref="C64:E64"/>
    <mergeCell ref="F64:J64"/>
    <mergeCell ref="F56:J56"/>
    <mergeCell ref="C56:E56"/>
    <mergeCell ref="C57:J57"/>
    <mergeCell ref="C59:J59"/>
    <mergeCell ref="F60:J60"/>
    <mergeCell ref="C60:E60"/>
    <mergeCell ref="F53:J53"/>
    <mergeCell ref="C53:E53"/>
    <mergeCell ref="F54:J54"/>
    <mergeCell ref="C54:E54"/>
    <mergeCell ref="F55:J55"/>
    <mergeCell ref="C55:E55"/>
    <mergeCell ref="C1:E1"/>
    <mergeCell ref="C2:E2"/>
    <mergeCell ref="C3:E3"/>
    <mergeCell ref="F52:J52"/>
    <mergeCell ref="C52:E52"/>
  </mergeCells>
  <phoneticPr fontId="14" type="noConversion"/>
  <printOptions horizontalCentered="1" verticalCentered="1"/>
  <pageMargins left="0.23622047244094491" right="0.23622047244094491" top="0.55118110236220474" bottom="0.47244094488188981" header="0.27559055118110237" footer="0.43307086614173229"/>
  <pageSetup paperSize="9" orientation="portrait" r:id="rId1"/>
  <headerFooter alignWithMargins="0">
    <oddHeader>&amp;LCNRS MULHOUSE - DPGF REFECTION D'UNE TOITURE&amp;RFait le 20/03/2025
Par S.SIMSEK</oddHeader>
    <oddFooter>&amp;RPage &amp;P/&amp;N</oddFooter>
  </headerFooter>
  <rowBreaks count="1" manualBreakCount="1">
    <brk id="44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90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1" spans="1:27" ht="12.75" customHeight="1" x14ac:dyDescent="0.35">
      <c r="B1" s="13" t="s">
        <v>32</v>
      </c>
      <c r="AA1" s="7">
        <f>IF(DPGF!F65&lt;&gt;"",DPGF!F65,"0")</f>
        <v>0</v>
      </c>
    </row>
    <row r="2" spans="1:27" ht="12.75" customHeight="1" x14ac:dyDescent="0.35">
      <c r="AA2" s="7" t="str">
        <f>UPPER(MID(AA98,1,1))&amp;MID(AA98,2,168)</f>
        <v xml:space="preserve">Zéro euro </v>
      </c>
    </row>
    <row r="3" spans="1:27" ht="25.5" customHeight="1" x14ac:dyDescent="0.35">
      <c r="A3" s="15" t="s">
        <v>33</v>
      </c>
      <c r="B3" s="14" t="s">
        <v>34</v>
      </c>
      <c r="C3" s="128" t="s">
        <v>59</v>
      </c>
      <c r="D3" s="128"/>
      <c r="E3" s="128"/>
      <c r="F3" s="128"/>
      <c r="G3" s="128"/>
      <c r="H3" s="128"/>
      <c r="I3" s="128"/>
      <c r="J3" s="128"/>
      <c r="AA3" s="7">
        <f>INT(AA1/1000000)</f>
        <v>0</v>
      </c>
    </row>
    <row r="4" spans="1:27" ht="12.75" customHeight="1" x14ac:dyDescent="0.35">
      <c r="AA4" s="7">
        <f>INT((AA1-AA3*1000000)/1000)</f>
        <v>0</v>
      </c>
    </row>
    <row r="5" spans="1:27" ht="25.5" customHeight="1" x14ac:dyDescent="0.35">
      <c r="A5" s="15" t="s">
        <v>35</v>
      </c>
      <c r="B5" s="14" t="s">
        <v>36</v>
      </c>
      <c r="C5" s="128" t="s">
        <v>60</v>
      </c>
      <c r="D5" s="128"/>
      <c r="E5" s="128"/>
      <c r="F5" s="128"/>
      <c r="G5" s="128"/>
      <c r="H5" s="128"/>
      <c r="I5" s="128"/>
      <c r="J5" s="128"/>
      <c r="AA5" s="7">
        <f>INT(AA1-AA3*1000000-AA4*1000)</f>
        <v>0</v>
      </c>
    </row>
    <row r="6" spans="1:27" ht="12.75" customHeight="1" x14ac:dyDescent="0.35">
      <c r="AA6" s="7">
        <f>ROUND(AA1-AA3*1000000-AA4*1000-AA5,2)*100</f>
        <v>0</v>
      </c>
    </row>
    <row r="7" spans="1:27" ht="12.75" customHeight="1" x14ac:dyDescent="0.35">
      <c r="A7" s="15" t="s">
        <v>45</v>
      </c>
      <c r="B7" s="14" t="s">
        <v>46</v>
      </c>
      <c r="C7" s="16"/>
      <c r="AA7" s="7">
        <f>AA3-AA12*100</f>
        <v>0</v>
      </c>
    </row>
    <row r="8" spans="1:27" ht="12.75" customHeight="1" x14ac:dyDescent="0.35">
      <c r="AA8" s="7">
        <f>0</f>
        <v>0</v>
      </c>
    </row>
    <row r="9" spans="1:27" ht="12.75" customHeight="1" x14ac:dyDescent="0.35">
      <c r="A9" s="15" t="s">
        <v>47</v>
      </c>
      <c r="B9" s="14" t="s">
        <v>48</v>
      </c>
      <c r="C9" s="16" t="s">
        <v>18</v>
      </c>
      <c r="AA9" s="7">
        <f>AA4-AA15*100</f>
        <v>0</v>
      </c>
    </row>
    <row r="10" spans="1:27" ht="12.75" customHeight="1" x14ac:dyDescent="0.35">
      <c r="AA10" s="7">
        <f>ROUND(AA5-AA18*100,0)</f>
        <v>0</v>
      </c>
    </row>
    <row r="11" spans="1:27" ht="25.5" customHeight="1" x14ac:dyDescent="0.35">
      <c r="A11" s="15" t="s">
        <v>37</v>
      </c>
      <c r="B11" s="14" t="s">
        <v>38</v>
      </c>
      <c r="C11" s="128" t="s">
        <v>19</v>
      </c>
      <c r="D11" s="128"/>
      <c r="E11" s="128"/>
      <c r="F11" s="128"/>
      <c r="G11" s="128"/>
      <c r="H11" s="128"/>
      <c r="I11" s="128"/>
      <c r="J11" s="128"/>
      <c r="AA11" s="7">
        <f>AA6</f>
        <v>0</v>
      </c>
    </row>
    <row r="12" spans="1:27" ht="12.75" customHeight="1" x14ac:dyDescent="0.35">
      <c r="AA12" s="7">
        <f>INT(AA3/100)</f>
        <v>0</v>
      </c>
    </row>
    <row r="13" spans="1:27" ht="12.75" customHeight="1" x14ac:dyDescent="0.35">
      <c r="A13" s="15" t="s">
        <v>49</v>
      </c>
      <c r="B13" s="14" t="s">
        <v>50</v>
      </c>
      <c r="C13" s="16" t="s">
        <v>61</v>
      </c>
      <c r="AA13" s="7">
        <f>INT((AA3-AA12*100)/10)</f>
        <v>0</v>
      </c>
    </row>
    <row r="14" spans="1:27" ht="12.75" customHeight="1" x14ac:dyDescent="0.35">
      <c r="AA14" s="7">
        <f>AA3-AA12*100-AA13*10</f>
        <v>0</v>
      </c>
    </row>
    <row r="15" spans="1:27" ht="12.75" customHeight="1" x14ac:dyDescent="0.35">
      <c r="A15" s="15" t="s">
        <v>51</v>
      </c>
      <c r="B15" s="14" t="s">
        <v>52</v>
      </c>
      <c r="C15" s="16" t="s">
        <v>62</v>
      </c>
      <c r="AA15" s="7">
        <f>INT(AA4/100)</f>
        <v>0</v>
      </c>
    </row>
    <row r="16" spans="1:27" ht="12.75" customHeight="1" x14ac:dyDescent="0.35">
      <c r="AA16" s="7">
        <f>INT((AA4-AA15*100)/10)</f>
        <v>0</v>
      </c>
    </row>
    <row r="17" spans="1:27" ht="12.75" customHeight="1" x14ac:dyDescent="0.35">
      <c r="A17" s="15" t="s">
        <v>53</v>
      </c>
      <c r="B17" s="14" t="s">
        <v>54</v>
      </c>
      <c r="C17" s="16"/>
      <c r="AA17" s="7">
        <f>AA4-AA15*100-AA16*10</f>
        <v>0</v>
      </c>
    </row>
    <row r="18" spans="1:27" ht="12.75" customHeight="1" x14ac:dyDescent="0.35">
      <c r="AA18" s="7">
        <f>INT(AA5/100)</f>
        <v>0</v>
      </c>
    </row>
    <row r="19" spans="1:27" ht="12.75" customHeight="1" x14ac:dyDescent="0.35">
      <c r="C19" s="17">
        <v>0.2</v>
      </c>
      <c r="E19" s="18" t="s">
        <v>55</v>
      </c>
      <c r="AA19" s="7">
        <f>INT((AA5-AA18*100)/10)</f>
        <v>0</v>
      </c>
    </row>
    <row r="20" spans="1:27" ht="12.75" customHeight="1" x14ac:dyDescent="0.35">
      <c r="C20" s="19">
        <v>5.5E-2</v>
      </c>
      <c r="E20" s="18" t="s">
        <v>56</v>
      </c>
      <c r="AA20" s="7">
        <f>AA5-AA18*100-AA19*10</f>
        <v>0</v>
      </c>
    </row>
    <row r="21" spans="1:27" ht="12.75" customHeight="1" x14ac:dyDescent="0.35">
      <c r="C21" s="19">
        <v>0</v>
      </c>
      <c r="E21" s="18" t="s">
        <v>57</v>
      </c>
      <c r="AA21" s="7">
        <f>INT(AA6/10)</f>
        <v>0</v>
      </c>
    </row>
    <row r="22" spans="1:27" ht="12.75" customHeight="1" x14ac:dyDescent="0.35">
      <c r="C22" s="20">
        <v>0</v>
      </c>
      <c r="E22" s="18" t="s">
        <v>58</v>
      </c>
      <c r="AA22" s="7">
        <f>ROUND(AA6-AA21*10,0)</f>
        <v>0</v>
      </c>
    </row>
    <row r="23" spans="1:27" ht="12.75" customHeight="1" x14ac:dyDescent="0.35">
      <c r="AA23" s="7" t="str">
        <f>IF(AA12=0,"",IF(AA12=1,"",IF(AA12=2,"deux ",IF(AA12=3,"trois ",IF(AA12=4,"quatre ",IF(AA12=5,"cinq ",AA42))))))</f>
        <v/>
      </c>
    </row>
    <row r="24" spans="1:27" ht="12.75" customHeight="1" x14ac:dyDescent="0.35">
      <c r="A24" s="15" t="s">
        <v>39</v>
      </c>
      <c r="B24" s="14" t="s">
        <v>40</v>
      </c>
      <c r="C24" s="128" t="s">
        <v>63</v>
      </c>
      <c r="D24" s="128"/>
      <c r="E24" s="128"/>
      <c r="F24" s="128"/>
      <c r="G24" s="128"/>
      <c r="H24" s="128"/>
      <c r="I24" s="128"/>
      <c r="J24" s="128"/>
      <c r="AA24" s="7" t="str">
        <f>IF(AA12=0,"",IF(AA12&lt;2,"cent ",AA43))</f>
        <v/>
      </c>
    </row>
    <row r="25" spans="1:27" ht="12.75" customHeight="1" x14ac:dyDescent="0.35">
      <c r="AA25" s="7" t="str">
        <f>IF(AA13=1,AA44,IF(AA13=7,AA64,IF(AA13=9,AA80,AA89)))</f>
        <v/>
      </c>
    </row>
    <row r="26" spans="1:27" ht="12.75" customHeight="1" x14ac:dyDescent="0.35">
      <c r="A26" s="15" t="s">
        <v>41</v>
      </c>
      <c r="B26" s="14" t="s">
        <v>42</v>
      </c>
      <c r="C26" s="128" t="s">
        <v>64</v>
      </c>
      <c r="D26" s="128"/>
      <c r="E26" s="128"/>
      <c r="F26" s="128"/>
      <c r="G26" s="128"/>
      <c r="H26" s="128"/>
      <c r="I26" s="128"/>
      <c r="J26" s="128"/>
      <c r="AA26" s="7" t="str">
        <f>IF(AA7=11,"",IF(AA7=12,"",IF(AA7=13,"",IF(AA7=14,"",IF(AA7=15,"",IF(AA7=16,"",AA45))))))</f>
        <v/>
      </c>
    </row>
    <row r="27" spans="1:27" ht="12.75" customHeight="1" x14ac:dyDescent="0.35">
      <c r="AA27" s="7" t="str">
        <f>IF(AA3=0,"",IF(AA3&lt;2,"million ","millions "))</f>
        <v/>
      </c>
    </row>
    <row r="28" spans="1:27" ht="12.75" customHeight="1" x14ac:dyDescent="0.35">
      <c r="A28" s="15" t="s">
        <v>43</v>
      </c>
      <c r="B28" s="14" t="s">
        <v>44</v>
      </c>
      <c r="C28" s="128"/>
      <c r="D28" s="128"/>
      <c r="E28" s="128"/>
      <c r="F28" s="128"/>
      <c r="G28" s="128"/>
      <c r="H28" s="128"/>
      <c r="I28" s="128"/>
      <c r="J28" s="128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5">
      <c r="AA29" s="7" t="str">
        <f>IF(AA15=0,"",IF(AA15&lt;2,"cent ",AA47))</f>
        <v/>
      </c>
    </row>
    <row r="30" spans="1:27" ht="12.75" customHeight="1" x14ac:dyDescent="0.35">
      <c r="AA30" s="7" t="str">
        <f>IF(AA16=1,AA48,IF(AA16=7,AA66,IF(AA16=9,AA81,AA90)))</f>
        <v/>
      </c>
    </row>
    <row r="31" spans="1:27" ht="12.75" customHeight="1" x14ac:dyDescent="0.35">
      <c r="AA31" s="7" t="str">
        <f>IF(AA4=1,"",AA49)</f>
        <v/>
      </c>
    </row>
    <row r="32" spans="1:27" ht="12.75" customHeight="1" x14ac:dyDescent="0.35">
      <c r="AA32" s="7" t="str">
        <f>IF(AA4&gt;0,"mille ","")</f>
        <v/>
      </c>
    </row>
    <row r="33" spans="27:27" ht="12.75" customHeight="1" x14ac:dyDescent="0.3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5">
      <c r="AA34" s="7" t="str">
        <f>IF(AA18=0,"",IF(AA18&lt;2,"cent ",AA51))</f>
        <v/>
      </c>
    </row>
    <row r="35" spans="27:27" ht="12.75" customHeight="1" x14ac:dyDescent="0.35">
      <c r="AA35" s="7" t="str">
        <f>IF(AA19=1,AA52,IF(AA19=7,AA68,IF(AA19=9,AA83,AA91)))</f>
        <v/>
      </c>
    </row>
    <row r="36" spans="27:27" ht="12.75" customHeight="1" x14ac:dyDescent="0.35">
      <c r="AA36" s="7" t="str">
        <f>IF(AA10=11,"",IF(AA10=12,"",IF(AA10=13,"",IF(AA10=14,"",IF(AA10=15,"",IF(AA10=16,"",AA53))))))</f>
        <v/>
      </c>
    </row>
    <row r="37" spans="27:27" ht="12.75" customHeight="1" x14ac:dyDescent="0.35">
      <c r="AA37" s="7" t="str">
        <f>IF(INT(AA1&lt;2),"euro ","euros ")</f>
        <v xml:space="preserve">euro </v>
      </c>
    </row>
    <row r="38" spans="27:27" ht="12.75" customHeight="1" x14ac:dyDescent="0.35">
      <c r="AA38" s="7" t="str">
        <f>IF(AA6&gt;0,"et ","")</f>
        <v/>
      </c>
    </row>
    <row r="39" spans="27:27" ht="12.75" customHeight="1" x14ac:dyDescent="0.35">
      <c r="AA39" s="7" t="str">
        <f>IF(AA21=1,AA54,IF(AA21=7,AA70,IF(AA21=9,AA84,AA92)))</f>
        <v/>
      </c>
    </row>
    <row r="40" spans="27:27" ht="12.75" customHeight="1" x14ac:dyDescent="0.35">
      <c r="AA40" s="7" t="str">
        <f>IF(AA11=11,"",IF(AA11=12,"",IF(AA11=13,"",IF(AA11=14,"",IF(AA11=15,"",IF(AA11=16,"",AA55))))))</f>
        <v/>
      </c>
    </row>
    <row r="41" spans="27:27" ht="12.75" customHeight="1" x14ac:dyDescent="0.35">
      <c r="AA41" s="7" t="str">
        <f>IF(AA6=0,"",IF(AA6&lt;2,"centime","centimes"))</f>
        <v/>
      </c>
    </row>
    <row r="42" spans="27:27" ht="12.75" customHeight="1" x14ac:dyDescent="0.35">
      <c r="AA42" s="7" t="str">
        <f>IF(AA3=0," ",IF(AA12=6,"six ",IF(AA12=7,"sept ",IF(AA12=8,"huit ",IF(AA12=9,"neuf ",)))))</f>
        <v xml:space="preserve"> </v>
      </c>
    </row>
    <row r="43" spans="27:27" ht="12.75" customHeight="1" x14ac:dyDescent="0.35">
      <c r="AA43" s="7" t="str">
        <f>IF(AA7&gt;0,"cent ", "cents ")</f>
        <v xml:space="preserve">cents </v>
      </c>
    </row>
    <row r="44" spans="27:27" ht="12.75" customHeight="1" x14ac:dyDescent="0.3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5">
      <c r="AA45" s="7" t="str">
        <f>IF(AA7=17,"",IF(AA7=18,"",IF(AA7=19,"",AA57)))</f>
        <v/>
      </c>
    </row>
    <row r="46" spans="27:27" ht="12.75" customHeight="1" x14ac:dyDescent="0.35">
      <c r="AA46" s="7">
        <f>IF(AA15=6,"six ",IF(AA15=7,"sept ",IF(AA15=8,"huit ",IF(AA15=9,"neuf ",))))</f>
        <v>0</v>
      </c>
    </row>
    <row r="47" spans="27:27" ht="12.75" customHeight="1" x14ac:dyDescent="0.35">
      <c r="AA47" s="7" t="str">
        <f>IF(AA9&gt;0,"cent ", "cents ")</f>
        <v xml:space="preserve">cents </v>
      </c>
    </row>
    <row r="48" spans="27:27" ht="12.75" customHeight="1" x14ac:dyDescent="0.3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5">
      <c r="AA49" s="7" t="str">
        <f>IF(AA9=11,"",IF(AA9=12,"",IF(AA9=13,"",IF(AA9=14,"",IF(AA9=15,"",IF(AA9=16,"",AA59))))))</f>
        <v/>
      </c>
    </row>
    <row r="50" spans="27:27" ht="12.75" customHeight="1" x14ac:dyDescent="0.35">
      <c r="AA50" s="7">
        <f>IF(AA18=6,"six ",IF(AA18=7,"sept ",IF(AA18=8,"huit ",IF(AA18=9,"neuf ",))))</f>
        <v>0</v>
      </c>
    </row>
    <row r="51" spans="27:27" ht="12.75" customHeight="1" x14ac:dyDescent="0.35">
      <c r="AA51" s="7" t="str">
        <f>IF(AA10&gt;0,"cent ", "cents ")</f>
        <v xml:space="preserve">cents </v>
      </c>
    </row>
    <row r="52" spans="27:27" ht="12.75" customHeight="1" x14ac:dyDescent="0.3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5">
      <c r="AA53" s="7" t="str">
        <f>IF(AA10=17,"",IF(AA10=18,"",IF(AA10=19,"",AA61)))</f>
        <v/>
      </c>
    </row>
    <row r="54" spans="27:27" ht="12.75" customHeight="1" x14ac:dyDescent="0.3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5">
      <c r="AA55" s="7" t="str">
        <f>IF(AA11=17,"",IF(AA11=18,"",IF(AA11=19,"",AA63)))</f>
        <v/>
      </c>
    </row>
    <row r="56" spans="27:27" ht="12.75" customHeight="1" x14ac:dyDescent="0.35">
      <c r="AA56" s="7" t="str">
        <f>IF(AA7=16,"seize ",IF(AA7=17,"dix-sept ",IF(AA7=18,"dix-huit ",IF(AA7=19,"dix-neuf ",AA64))))</f>
        <v/>
      </c>
    </row>
    <row r="57" spans="27:27" ht="12.75" customHeight="1" x14ac:dyDescent="0.35">
      <c r="AA57" s="7" t="str">
        <f>IF(AA7=21,"et un ",IF(AA7=31,"et un ",IF(AA7=41,"et un ",IF(AA7=51,"et un ",IF(AA7=61,"et un ",AA65)))))</f>
        <v/>
      </c>
    </row>
    <row r="58" spans="27:27" ht="12.75" customHeight="1" x14ac:dyDescent="0.35">
      <c r="AA58" s="7" t="str">
        <f>IF(AA9=16,"seize ",IF(AA9=17,"dix-sept ",IF(AA9=18,"dix-huit ",IF(AA9=19,"dix-neuf ",AA66))))</f>
        <v/>
      </c>
    </row>
    <row r="59" spans="27:27" ht="12.75" customHeight="1" x14ac:dyDescent="0.35">
      <c r="AA59" s="7" t="str">
        <f>IF(AA9=17,"",IF(AA9=18,"",IF(AA9=19,"",AA67)))</f>
        <v/>
      </c>
    </row>
    <row r="60" spans="27:27" ht="12.75" customHeight="1" x14ac:dyDescent="0.35">
      <c r="AA60" s="7" t="str">
        <f>IF(AA10=16,"seize ",IF(AA10=17,"dix-sept ",IF(AA10=18,"dix-huit ",IF(AA10=19,"dix-neuf ",AA68))))</f>
        <v/>
      </c>
    </row>
    <row r="61" spans="27:27" ht="12.75" customHeight="1" x14ac:dyDescent="0.35">
      <c r="AA61" s="7" t="str">
        <f>IF(AA10=21,"et un ",IF(AA10=31,"et un ",IF(AA10=41,"et un ",IF(AA10=51,"et un ",IF(AA10=61,"et un ",AA69)))))</f>
        <v/>
      </c>
    </row>
    <row r="62" spans="27:27" ht="12.75" customHeight="1" x14ac:dyDescent="0.35">
      <c r="AA62" s="7" t="str">
        <f>IF(AA11=16,"seize ",IF(AA11=17,"dix-sept ",IF(AA11=18,"dix-huit ",IF(AA11=19,"dix-neuf ",AA70))))</f>
        <v/>
      </c>
    </row>
    <row r="63" spans="27:27" ht="12.75" customHeight="1" x14ac:dyDescent="0.35">
      <c r="AA63" s="7" t="str">
        <f>IF(AA11=21,"et un ",IF(AA11=31,"et un ",IF(AA11=41,"et un ",IF(AA11=51,"et un ",IF(AA11=61,"et un ",AA71)))))</f>
        <v/>
      </c>
    </row>
    <row r="64" spans="27:27" ht="12.75" customHeight="1" x14ac:dyDescent="0.3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5">
      <c r="AA67" s="7" t="str">
        <f>IF(AA9=21,"et un ",IF(AA9=31,"et un ",IF(AA9=41,"et un ",IF(AA9=51,"et un ",IF(AA9=61,"et un ",AA75)))))</f>
        <v/>
      </c>
    </row>
    <row r="68" spans="27:27" ht="12.75" customHeight="1" x14ac:dyDescent="0.3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5">
      <c r="AA73" s="7">
        <f>IF(AA13=9,"",IF(AA14=6,"six ",IF(AA14=7,"sept ",IF(AA14=8,"huit ",IF(AA14=9,"neuf ",)))))</f>
        <v>0</v>
      </c>
    </row>
    <row r="74" spans="27:27" ht="12.75" customHeight="1" x14ac:dyDescent="0.3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5">
      <c r="AA77" s="7">
        <f>IF(AA19=9,"",IF(AA20=6,"six ",IF(AA20=7,"sept ",IF(AA20=8,"huit ",IF(AA20=9,"neuf ",)))))</f>
        <v>0</v>
      </c>
    </row>
    <row r="78" spans="27:27" ht="12.75" customHeight="1" x14ac:dyDescent="0.3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5">
      <c r="AA79" s="7">
        <f>IF(AA21=9,"",IF(AA22=6,"six ",IF(AA22=7,"sept ",IF(AA22=8,"huit ",IF(AA22=9,"neuf ",)))))</f>
        <v>0</v>
      </c>
    </row>
    <row r="80" spans="27:27" ht="12.75" customHeight="1" x14ac:dyDescent="0.3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5">
      <c r="AA82" s="7">
        <f>IF(AA16=9,"",IF(AA17=6,"six ",IF(AA17=7,"sept ",IF(AA17=8,"huit ",IF(AA17=9,"neuf ",)))))</f>
        <v>0</v>
      </c>
    </row>
    <row r="83" spans="27:27" ht="12.75" customHeight="1" x14ac:dyDescent="0.3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5">
      <c r="AA89" s="7" t="str">
        <f>IF(AA13=2,"vingt ",IF(AA13=3,"trente ",IF(AA13=4,"quarante ",IF(AA13=5,"cinquante ",AA93))))</f>
        <v/>
      </c>
    </row>
    <row r="90" spans="27:27" ht="12.75" customHeight="1" x14ac:dyDescent="0.35">
      <c r="AA90" s="7" t="str">
        <f>IF(AA16=2,"vingt ",IF(AA16=3,"trente ",IF(AA16=4,"quarante ",IF(AA16=5,"cinquante ",AA94))))</f>
        <v/>
      </c>
    </row>
    <row r="91" spans="27:27" ht="12.75" customHeight="1" x14ac:dyDescent="0.35">
      <c r="AA91" s="7" t="str">
        <f>IF(AA19=2,"vingt ",IF(AA19=3,"trente ",IF(AA19=4,"quarante ",IF(AA19=5,"cinquante ",AA95))))</f>
        <v/>
      </c>
    </row>
    <row r="92" spans="27:27" ht="12.75" customHeight="1" x14ac:dyDescent="0.35">
      <c r="AA92" s="7" t="str">
        <f>IF(AA21=2,"vingt ",IF(AA21=3,"trente ",IF(AA21=4,"quarante ",IF(AA21=5,"cinquante ",AA96))))</f>
        <v/>
      </c>
    </row>
    <row r="93" spans="27:27" ht="12.75" customHeight="1" x14ac:dyDescent="0.35">
      <c r="AA93" s="7" t="str">
        <f>IF(AA13=6,"soixante ",IF(AA7=80,"quatre-vingts ",IF(AA13=8,"quatre-vingt-","")))</f>
        <v/>
      </c>
    </row>
    <row r="94" spans="27:27" ht="12.75" customHeight="1" x14ac:dyDescent="0.35">
      <c r="AA94" s="7" t="str">
        <f>IF(AA16=6,"soixante ",IF(AA9=80,"quatre-vingts ",IF(AA16=8,"quatre-vingt-","")))</f>
        <v/>
      </c>
    </row>
    <row r="95" spans="27:27" ht="12.75" customHeight="1" x14ac:dyDescent="0.35">
      <c r="AA95" s="7" t="str">
        <f>IF(AA19=6,"soixante ",IF(AA10=80,"quatre-vingts ",IF(AA19=8,"quatre-vingt-","")))</f>
        <v/>
      </c>
    </row>
    <row r="96" spans="27:27" ht="12.75" customHeight="1" x14ac:dyDescent="0.35">
      <c r="AA96" s="7" t="str">
        <f>IF(AA21=6,"soixante ",IF(AA11=80,"quatre-vingts ",IF(AA21=8,"quatre-vingt-","")))</f>
        <v/>
      </c>
    </row>
    <row r="97" spans="27:27" ht="12.75" customHeight="1" x14ac:dyDescent="0.35">
      <c r="AA97" s="7">
        <f>0</f>
        <v>0</v>
      </c>
    </row>
    <row r="98" spans="27:27" ht="12.75" customHeight="1" x14ac:dyDescent="0.3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90625" defaultRowHeight="14.5" x14ac:dyDescent="0.35"/>
  <cols>
    <col min="1" max="1" width="24.6328125" customWidth="1"/>
  </cols>
  <sheetData>
    <row r="1" spans="1:3" x14ac:dyDescent="0.35">
      <c r="A1" s="7" t="s">
        <v>65</v>
      </c>
      <c r="B1" s="7" t="s">
        <v>66</v>
      </c>
    </row>
    <row r="2" spans="1:3" x14ac:dyDescent="0.35">
      <c r="A2" s="7" t="s">
        <v>67</v>
      </c>
      <c r="B2" s="7" t="s">
        <v>59</v>
      </c>
    </row>
    <row r="3" spans="1:3" x14ac:dyDescent="0.35">
      <c r="A3" s="7" t="s">
        <v>68</v>
      </c>
      <c r="B3" s="7">
        <v>1</v>
      </c>
    </row>
    <row r="4" spans="1:3" x14ac:dyDescent="0.35">
      <c r="A4" s="7" t="s">
        <v>69</v>
      </c>
      <c r="B4" s="7">
        <v>0</v>
      </c>
    </row>
    <row r="5" spans="1:3" x14ac:dyDescent="0.35">
      <c r="A5" s="7" t="s">
        <v>70</v>
      </c>
      <c r="B5" s="7">
        <v>1</v>
      </c>
    </row>
    <row r="6" spans="1:3" x14ac:dyDescent="0.35">
      <c r="A6" s="7" t="s">
        <v>71</v>
      </c>
      <c r="B6" s="7">
        <v>1</v>
      </c>
    </row>
    <row r="7" spans="1:3" x14ac:dyDescent="0.35">
      <c r="A7" s="7" t="s">
        <v>72</v>
      </c>
      <c r="B7" s="7">
        <v>0</v>
      </c>
    </row>
    <row r="8" spans="1:3" x14ac:dyDescent="0.35">
      <c r="A8" s="7" t="s">
        <v>73</v>
      </c>
      <c r="B8" s="7">
        <v>0</v>
      </c>
    </row>
    <row r="9" spans="1:3" x14ac:dyDescent="0.35">
      <c r="A9" s="7" t="s">
        <v>74</v>
      </c>
      <c r="B9" s="7">
        <v>1</v>
      </c>
    </row>
    <row r="10" spans="1:3" x14ac:dyDescent="0.35">
      <c r="A10" s="7" t="s">
        <v>75</v>
      </c>
      <c r="C10" s="7" t="s">
        <v>76</v>
      </c>
    </row>
    <row r="11" spans="1:3" x14ac:dyDescent="0.35">
      <c r="A11" s="7" t="s">
        <v>77</v>
      </c>
      <c r="B11" s="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17</vt:i4>
      </vt:variant>
    </vt:vector>
  </HeadingPairs>
  <TitlesOfParts>
    <vt:vector size="21" baseType="lpstr">
      <vt:lpstr>Page de garde</vt:lpstr>
      <vt:lpstr>DPGF</vt:lpstr>
      <vt:lpstr>Paramètres</vt:lpstr>
      <vt:lpstr>Version</vt:lpstr>
      <vt:lpstr>CODELOT</vt:lpstr>
      <vt:lpstr>CPVILLEDOSSIER</vt:lpstr>
      <vt:lpstr>DATEVALEUR</vt:lpstr>
      <vt:lpstr>DPGF!Impression_des_titres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PC17</dc:creator>
  <cp:lastModifiedBy>SCHUH cyrielle</cp:lastModifiedBy>
  <cp:lastPrinted>2026-02-06T16:06:52Z</cp:lastPrinted>
  <dcterms:created xsi:type="dcterms:W3CDTF">2023-12-15T15:45:26Z</dcterms:created>
  <dcterms:modified xsi:type="dcterms:W3CDTF">2026-02-12T15:08:24Z</dcterms:modified>
</cp:coreProperties>
</file>